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2020\HOP HDND KY HOP 13 NGAY 29.4.2020\TAI LIEU HOP HDND KY 13\TTr gửi HDND Dau tu cong\"/>
    </mc:Choice>
  </mc:AlternateContent>
  <xr:revisionPtr revIDLastSave="0" documentId="13_ncr:1_{A9F8A22F-97F9-4A5F-8811-FB3C5DDE3242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DC CTMTQG 16-20" sheetId="1" r:id="rId1"/>
    <sheet name="Dc 30a 2020" sheetId="4" r:id="rId2"/>
  </sheets>
  <definedNames>
    <definedName name="_xlnm.Print_Titles" localSheetId="1">'Dc 30a 2020'!$6:$10</definedName>
    <definedName name="_xlnm.Print_Area" localSheetId="1">'Dc 30a 2020'!$A$1:$Y$29</definedName>
    <definedName name="_xlnm.Print_Area" localSheetId="0">'DC CTMTQG 16-20'!$A$1:$S$46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4" l="1"/>
  <c r="U18" i="1" l="1"/>
  <c r="F18" i="1"/>
  <c r="F19" i="1"/>
  <c r="F20" i="1"/>
  <c r="F21" i="1"/>
  <c r="F22" i="1"/>
  <c r="T22" i="1" l="1"/>
  <c r="T20" i="1"/>
  <c r="T19" i="1"/>
  <c r="U19" i="1" s="1"/>
  <c r="T18" i="1"/>
  <c r="U21" i="1"/>
  <c r="U20" i="1"/>
  <c r="J17" i="1" l="1"/>
  <c r="K17" i="1"/>
  <c r="L17" i="1"/>
  <c r="M17" i="1"/>
  <c r="N17" i="1"/>
  <c r="O17" i="1"/>
  <c r="I17" i="1"/>
  <c r="I13" i="4" l="1"/>
  <c r="J13" i="4"/>
  <c r="K13" i="4"/>
  <c r="L13" i="4"/>
  <c r="M13" i="4"/>
  <c r="O13" i="4"/>
  <c r="P13" i="4"/>
  <c r="Q13" i="4"/>
  <c r="R13" i="4"/>
  <c r="S13" i="4"/>
  <c r="H13" i="4"/>
  <c r="I27" i="4"/>
  <c r="J27" i="4"/>
  <c r="K27" i="4"/>
  <c r="L27" i="4"/>
  <c r="M27" i="4"/>
  <c r="N27" i="4"/>
  <c r="O27" i="4"/>
  <c r="P27" i="4"/>
  <c r="Q27" i="4"/>
  <c r="R27" i="4"/>
  <c r="S27" i="4"/>
  <c r="T27" i="4"/>
  <c r="H27" i="4"/>
  <c r="P46" i="1"/>
  <c r="O46" i="1" s="1"/>
  <c r="V28" i="4"/>
  <c r="U28" i="4" s="1"/>
  <c r="I22" i="4"/>
  <c r="J22" i="4"/>
  <c r="K22" i="4"/>
  <c r="L22" i="4"/>
  <c r="M22" i="4"/>
  <c r="N22" i="4"/>
  <c r="O22" i="4"/>
  <c r="P22" i="4"/>
  <c r="Q22" i="4"/>
  <c r="R22" i="4"/>
  <c r="S22" i="4"/>
  <c r="T22" i="4"/>
  <c r="H22" i="4"/>
  <c r="I25" i="4"/>
  <c r="J25" i="4"/>
  <c r="J12" i="4" s="1"/>
  <c r="K25" i="4"/>
  <c r="L25" i="4"/>
  <c r="M25" i="4"/>
  <c r="N25" i="4"/>
  <c r="O25" i="4"/>
  <c r="P25" i="4"/>
  <c r="Q25" i="4"/>
  <c r="R25" i="4"/>
  <c r="S25" i="4"/>
  <c r="T25" i="4"/>
  <c r="H25" i="4"/>
  <c r="V24" i="4"/>
  <c r="U24" i="4" s="1"/>
  <c r="V26" i="4"/>
  <c r="U26" i="4" s="1"/>
  <c r="U25" i="4" s="1"/>
  <c r="V23" i="4"/>
  <c r="V15" i="4"/>
  <c r="U15" i="4" s="1"/>
  <c r="V14" i="4"/>
  <c r="U14" i="4" s="1"/>
  <c r="N14" i="4"/>
  <c r="G15" i="1"/>
  <c r="H15" i="1"/>
  <c r="K28" i="1"/>
  <c r="L28" i="1"/>
  <c r="M28" i="1"/>
  <c r="H28" i="1"/>
  <c r="J28" i="1"/>
  <c r="G28" i="1"/>
  <c r="J40" i="1"/>
  <c r="K40" i="1"/>
  <c r="L40" i="1"/>
  <c r="M40" i="1"/>
  <c r="N40" i="1"/>
  <c r="G40" i="1"/>
  <c r="H40" i="1"/>
  <c r="I40" i="1"/>
  <c r="M44" i="1"/>
  <c r="M43" i="1" s="1"/>
  <c r="P39" i="1"/>
  <c r="O39" i="1" s="1"/>
  <c r="P41" i="1"/>
  <c r="O41" i="1" s="1"/>
  <c r="O40" i="1" s="1"/>
  <c r="P38" i="1"/>
  <c r="O38" i="1" s="1"/>
  <c r="H37" i="1"/>
  <c r="I37" i="1"/>
  <c r="J37" i="1"/>
  <c r="K37" i="1"/>
  <c r="L37" i="1"/>
  <c r="M37" i="1"/>
  <c r="N37" i="1"/>
  <c r="G37" i="1"/>
  <c r="I44" i="1"/>
  <c r="I43" i="1" s="1"/>
  <c r="J44" i="1"/>
  <c r="J43" i="1" s="1"/>
  <c r="K44" i="1"/>
  <c r="K43" i="1" s="1"/>
  <c r="L44" i="1"/>
  <c r="L43" i="1" s="1"/>
  <c r="N44" i="1"/>
  <c r="N43" i="1" s="1"/>
  <c r="P45" i="1"/>
  <c r="O45" i="1" s="1"/>
  <c r="P30" i="1"/>
  <c r="O30" i="1" s="1"/>
  <c r="P29" i="1"/>
  <c r="O29" i="1" s="1"/>
  <c r="I30" i="1"/>
  <c r="I29" i="1"/>
  <c r="M12" i="4" l="1"/>
  <c r="O12" i="4"/>
  <c r="Q12" i="4"/>
  <c r="L12" i="4"/>
  <c r="H12" i="4"/>
  <c r="K12" i="4"/>
  <c r="P12" i="4"/>
  <c r="I12" i="4"/>
  <c r="I28" i="1"/>
  <c r="S12" i="4"/>
  <c r="R12" i="4"/>
  <c r="V13" i="4"/>
  <c r="P44" i="1"/>
  <c r="P43" i="1" s="1"/>
  <c r="V22" i="4"/>
  <c r="U23" i="4"/>
  <c r="U22" i="4" s="1"/>
  <c r="V25" i="4"/>
  <c r="I27" i="1"/>
  <c r="I26" i="1" s="1"/>
  <c r="G27" i="1"/>
  <c r="O28" i="1"/>
  <c r="J27" i="1"/>
  <c r="J26" i="1" s="1"/>
  <c r="L27" i="1"/>
  <c r="L26" i="1" s="1"/>
  <c r="K27" i="1"/>
  <c r="K26" i="1" s="1"/>
  <c r="P28" i="1"/>
  <c r="O44" i="1"/>
  <c r="O43" i="1" s="1"/>
  <c r="O37" i="1"/>
  <c r="O27" i="1" s="1"/>
  <c r="M27" i="1"/>
  <c r="M26" i="1" s="1"/>
  <c r="P40" i="1"/>
  <c r="H27" i="1"/>
  <c r="P37" i="1"/>
  <c r="O26" i="1" l="1"/>
  <c r="P27" i="1"/>
  <c r="P26" i="1" s="1"/>
  <c r="V29" i="4" l="1"/>
  <c r="U21" i="4"/>
  <c r="T21" i="4"/>
  <c r="N21" i="4"/>
  <c r="U20" i="4"/>
  <c r="T20" i="4"/>
  <c r="N20" i="4"/>
  <c r="U19" i="4"/>
  <c r="T19" i="4"/>
  <c r="N19" i="4"/>
  <c r="U18" i="4"/>
  <c r="T18" i="4"/>
  <c r="N18" i="4"/>
  <c r="AD17" i="4"/>
  <c r="U17" i="4"/>
  <c r="T17" i="4"/>
  <c r="N17" i="4"/>
  <c r="U16" i="4"/>
  <c r="T16" i="4"/>
  <c r="N16" i="4"/>
  <c r="B11" i="4"/>
  <c r="U13" i="4" l="1"/>
  <c r="U29" i="4"/>
  <c r="U27" i="4" s="1"/>
  <c r="U12" i="4" s="1"/>
  <c r="V27" i="4"/>
  <c r="V12" i="4" s="1"/>
  <c r="N13" i="4"/>
  <c r="N12" i="4" s="1"/>
  <c r="T13" i="4"/>
  <c r="T12" i="4" s="1"/>
  <c r="O24" i="1"/>
  <c r="O16" i="1" l="1"/>
  <c r="O15" i="1"/>
  <c r="O14" i="1" s="1"/>
  <c r="H44" i="1"/>
  <c r="H43" i="1" s="1"/>
  <c r="H26" i="1" s="1"/>
  <c r="H14" i="1" s="1"/>
  <c r="G44" i="1"/>
  <c r="G43" i="1" s="1"/>
  <c r="G26" i="1" s="1"/>
  <c r="G14" i="1" s="1"/>
  <c r="N32" i="1"/>
  <c r="N33" i="1"/>
  <c r="N34" i="1"/>
  <c r="N35" i="1"/>
  <c r="N36" i="1"/>
  <c r="N31" i="1"/>
  <c r="N28" i="1" l="1"/>
  <c r="N27" i="1" s="1"/>
  <c r="N26" i="1" s="1"/>
  <c r="J24" i="1" l="1"/>
  <c r="K24" i="1"/>
  <c r="L24" i="1"/>
  <c r="M24" i="1"/>
  <c r="N24" i="1"/>
  <c r="N15" i="1" s="1"/>
  <c r="N14" i="1" s="1"/>
  <c r="I24" i="1"/>
  <c r="I15" i="1" s="1"/>
  <c r="I14" i="1" s="1"/>
  <c r="K15" i="1" l="1"/>
  <c r="K14" i="1" s="1"/>
  <c r="J15" i="1"/>
  <c r="J14" i="1" s="1"/>
  <c r="M15" i="1"/>
  <c r="M14" i="1" s="1"/>
  <c r="L15" i="1"/>
  <c r="L14" i="1" s="1"/>
  <c r="L16" i="1"/>
  <c r="K16" i="1"/>
  <c r="I16" i="1"/>
  <c r="N16" i="1"/>
  <c r="J16" i="1"/>
  <c r="M16" i="1"/>
  <c r="P25" i="1"/>
  <c r="P24" i="1" s="1"/>
  <c r="P19" i="1"/>
  <c r="P20" i="1"/>
  <c r="P21" i="1"/>
  <c r="P22" i="1"/>
  <c r="U22" i="1" s="1"/>
  <c r="P23" i="1"/>
  <c r="P18" i="1"/>
  <c r="P17" i="1" l="1"/>
  <c r="P16" i="1" s="1"/>
  <c r="P15" i="1" l="1"/>
  <c r="P14" i="1" s="1"/>
  <c r="V7" i="1" l="1"/>
  <c r="X7" i="1" l="1"/>
  <c r="W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SONGNGOC</author>
    <author>User</author>
  </authors>
  <commentList>
    <comment ref="S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3"/>
          </rPr>
          <t>SONGNGOC: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  <r>
          <rPr>
            <sz val="11"/>
            <color indexed="81"/>
            <rFont val="Tahoma"/>
            <family val="2"/>
            <charset val="163"/>
          </rPr>
          <t>ĐC lần này chưa bổ sung DMDA sử dụng 10% vốn DP gđ 2016-2020 (đã thống nhất với đ/c Nam).</t>
        </r>
      </text>
    </comment>
    <comment ref="J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Đã tổng hợp SL ĐC theo QĐ 838/UBND ngày 06/9/2019</t>
        </r>
      </text>
    </comment>
  </commentList>
</comments>
</file>

<file path=xl/sharedStrings.xml><?xml version="1.0" encoding="utf-8"?>
<sst xmlns="http://schemas.openxmlformats.org/spreadsheetml/2006/main" count="215" uniqueCount="124">
  <si>
    <t>Biểu số 2</t>
  </si>
  <si>
    <t>Đơn vị: Triệu đồng</t>
  </si>
  <si>
    <t>Số TT</t>
  </si>
  <si>
    <t>Danh mục dự án</t>
  </si>
  <si>
    <t>Địa điểm XD</t>
  </si>
  <si>
    <t>Năng lực thiết kế</t>
  </si>
  <si>
    <t>Thời gian KC-HT</t>
  </si>
  <si>
    <t>Quyết định đầu tư ban đầu hoặc QĐ đầu tư điều chỉnh đã được Thủ tướng Chính phủ giao KH năm 2012, 2013</t>
  </si>
  <si>
    <t>Đề xuất điều chỉnh kế hoạch trung hạn giai đoạn từ năm 2016 đến năm 2020</t>
  </si>
  <si>
    <t>Kế hoạch trung hạn giai đoạn 2016-2020 sau khi điều chỉnh</t>
  </si>
  <si>
    <t>Ghi chú</t>
  </si>
  <si>
    <t>Số DA giảm vốn</t>
  </si>
  <si>
    <t>Số DA tăng vốn</t>
  </si>
  <si>
    <t>DA bsg mới</t>
  </si>
  <si>
    <t>Số quyết định; ngày, tháng, năm ban hành</t>
  </si>
  <si>
    <t xml:space="preserve">TMĐT </t>
  </si>
  <si>
    <t>Tổng số (tất cả các nguồn vốn)</t>
  </si>
  <si>
    <t>Trong đó: NSTW</t>
  </si>
  <si>
    <t>Tăng (+)</t>
  </si>
  <si>
    <t>Giảm (-)</t>
  </si>
  <si>
    <t xml:space="preserve">Trong đó: NSTW </t>
  </si>
  <si>
    <t>Tổng số</t>
  </si>
  <si>
    <t>Trong đó</t>
  </si>
  <si>
    <t>Thu hồi các khoản ứng trước NSTW</t>
  </si>
  <si>
    <t>Thanh toán nợ XDCB</t>
  </si>
  <si>
    <t>A</t>
  </si>
  <si>
    <t>19-20</t>
  </si>
  <si>
    <t>2019-2020</t>
  </si>
  <si>
    <t>Huyện Mường Chà</t>
  </si>
  <si>
    <t>Huyện Mường Nhé</t>
  </si>
  <si>
    <t>Xã Sín Thầu</t>
  </si>
  <si>
    <t>Xã Huổi Lếch</t>
  </si>
  <si>
    <t>Xã Pá Mỳ</t>
  </si>
  <si>
    <t>Xã Nậm Vì</t>
  </si>
  <si>
    <t>Xã Chung Chải</t>
  </si>
  <si>
    <t>Xã Sen Thượng</t>
  </si>
  <si>
    <t>Nhà văn hóa xã Sín Thầu</t>
  </si>
  <si>
    <t>Nhà văn hóa xã Sen Thượng</t>
  </si>
  <si>
    <t>Nhà văn hóa xã Chung Chải</t>
  </si>
  <si>
    <t>Nhà văn hóa xã Nậm Vì</t>
  </si>
  <si>
    <t>Nhà văn hóa xã Nậm Kè</t>
  </si>
  <si>
    <t>Xã Nậm Kè</t>
  </si>
  <si>
    <t>Nhà văn hóa xã Huổi Lếch</t>
  </si>
  <si>
    <t>B</t>
  </si>
  <si>
    <t>I</t>
  </si>
  <si>
    <t>Huyện tuần Giáo</t>
  </si>
  <si>
    <t>Đường vào bản Pá Mỳ 3 (Nhóm 1)</t>
  </si>
  <si>
    <t>Đường trung tâm xã Rạng Đông bản Háng Á</t>
  </si>
  <si>
    <t>a</t>
  </si>
  <si>
    <t>b</t>
  </si>
  <si>
    <t>TT</t>
  </si>
  <si>
    <t>Mã dự án</t>
  </si>
  <si>
    <t>Quyết định đầu tư ban đầu</t>
  </si>
  <si>
    <t>Trong đó: vốn NSTW</t>
  </si>
  <si>
    <t>Trong đó:</t>
  </si>
  <si>
    <t>Thu hồi các khoản vốn ứng trước NSTW</t>
  </si>
  <si>
    <t>Nhà Văn hóa xã Sín thầu</t>
  </si>
  <si>
    <t>105- 31/10/2018</t>
  </si>
  <si>
    <t xml:space="preserve">Lồng ghép các DA nông thôn mới </t>
  </si>
  <si>
    <t>Nhà Văn hóa xã Sen Thượng</t>
  </si>
  <si>
    <t>44e- 31/10/2018</t>
  </si>
  <si>
    <t>Nhà Văn hóa xã Chung Chải</t>
  </si>
  <si>
    <t>491a- 31/10/2018</t>
  </si>
  <si>
    <t>Nhà Văn hóa xã Nậm Kè</t>
  </si>
  <si>
    <t>66b- 31/10/2018</t>
  </si>
  <si>
    <t>Nhà Văn hóa xã Huổi Lếch</t>
  </si>
  <si>
    <t>136a- 30/10/2018</t>
  </si>
  <si>
    <t>Nhà Văn hóa xã Nậm Vì</t>
  </si>
  <si>
    <t>64c- 31/10/2018</t>
  </si>
  <si>
    <t>Vốn NTM năm 2020 bố trí tiếp chi 2020 trđ</t>
  </si>
  <si>
    <t>992/QĐ-UBND 30/10/2018</t>
  </si>
  <si>
    <t>Huyện Tuần Giáo</t>
  </si>
  <si>
    <t>Điều chỉnh tăng cho 1 dự án</t>
  </si>
  <si>
    <t>a)</t>
  </si>
  <si>
    <t>b)</t>
  </si>
  <si>
    <t>Biểu số 04</t>
  </si>
  <si>
    <t>Kế hoạch năm 2020</t>
  </si>
  <si>
    <t>Giải ngân đến 31/3/2020</t>
  </si>
  <si>
    <t>Kế hoạch năm 2020 sau khi điều chỉnh</t>
  </si>
  <si>
    <r>
      <t>Thanh toán nợ XDCB</t>
    </r>
    <r>
      <rPr>
        <i/>
        <vertAlign val="superscript"/>
        <sz val="14"/>
        <rFont val="Times New Roman"/>
        <family val="1"/>
      </rPr>
      <t>(4)</t>
    </r>
  </si>
  <si>
    <t xml:space="preserve">Kế hoạch trung hạn giai đoạn 2016-2020 </t>
  </si>
  <si>
    <t>Trường bán trú THCS Mường Nhé</t>
  </si>
  <si>
    <t>Nhà Đa năng và các hạng mục phụ trợ trường THPT huyện Mường Nhé</t>
  </si>
  <si>
    <t>883/QĐ-UBND 18/9/2019</t>
  </si>
  <si>
    <t>866/QĐ-UBND 11/10/2018</t>
  </si>
  <si>
    <t>Giảm phần vốn dân góp</t>
  </si>
  <si>
    <t>Chương trình mục tiêu quốc gia nông thôn mới (Phân bổ 90%)</t>
  </si>
  <si>
    <t>Huyện Nận Pồ</t>
  </si>
  <si>
    <t>Đường, cầu vào trường học xã Nậm Nhừ</t>
  </si>
  <si>
    <t>Đường bê tông từ trung tâm xã Nậm Chua đi bản Nậm Chua 5</t>
  </si>
  <si>
    <t>Đường giao thông TT xã Hừa Ngài - bản Phua Di Tổng</t>
  </si>
  <si>
    <t>1114- 29/10/2019</t>
  </si>
  <si>
    <t>1113- 29/10/2019</t>
  </si>
  <si>
    <t>2019-2021</t>
  </si>
  <si>
    <t>702/QĐ-UBND 21/8/2018</t>
  </si>
  <si>
    <t>Các hạng mục phụ trợ trường THCS và THPT Quài Tở</t>
  </si>
  <si>
    <t>760/QĐ-UBND 08/8/2019</t>
  </si>
  <si>
    <t>DA đã được bố trí đủ vốn CĐNSĐP năm 2020</t>
  </si>
  <si>
    <t>TỔNG SỐ</t>
  </si>
  <si>
    <t>Chương trình MTQG giảm nghèo bền vững (30a)</t>
  </si>
  <si>
    <t>Điều chỉnh tăng 2 dự án</t>
  </si>
  <si>
    <t>(1)</t>
  </si>
  <si>
    <t>(2)</t>
  </si>
  <si>
    <t>(3)</t>
  </si>
  <si>
    <t>(4)</t>
  </si>
  <si>
    <t>NSĐP 3.086 triệu đồng</t>
  </si>
  <si>
    <t>NSĐP 3.000 triệu đồng</t>
  </si>
  <si>
    <t>NSĐP 2.500 triệu đồng</t>
  </si>
  <si>
    <t>NSĐP 2.216 triệu đồng</t>
  </si>
  <si>
    <t>NSĐP 10.000 triệu đồng</t>
  </si>
  <si>
    <t>Giảm 
(-)</t>
  </si>
  <si>
    <t>Điều chỉnh giảm 11 dự án</t>
  </si>
  <si>
    <t>Điều chỉnh Kế hoạch năm 2020</t>
  </si>
  <si>
    <t>DANH MỤC DỰ ÁN ĐỀ NGHỊ ĐIỀU CHỈNH KẾ HOẠCH ĐẦU TƯ CÔNG NĂM 2020</t>
  </si>
  <si>
    <t>VỐN CHƯƠNG TRÌNH MỤC TIÊU QUỐC GIA GIẢM NGHÈO BỀN VỮNG (CT 30A)</t>
  </si>
  <si>
    <t>DANH MỤC DỰ ÁN ĐỀ NGHỊ ĐIỀU CHỈNH KẾ HOẠCH ĐẦU TƯ TRUNG HẠN GIAI ĐOẠN 2016-2020 - VỐN CÁC CHƯƠNG TRÌNH MỤC TIÊU QUỐC GIA</t>
  </si>
  <si>
    <t>(Vốn Dân góp 5 triệu đồng)</t>
  </si>
  <si>
    <t xml:space="preserve">Bố trí dứt điểm; (Vốn Dân góp 1 tỷ đồng bằng GPMB) </t>
  </si>
  <si>
    <t>NSĐP 2.000 trđ; vốn dân góp 5 trđ</t>
  </si>
  <si>
    <t>Vốn 135 4.659 trđ; NSĐP 826 trđ; vốn dân góp 1,0 tỷđ.</t>
  </si>
  <si>
    <t>30a</t>
  </si>
  <si>
    <t>Kế hoạch năm trung hạn 5 năm giai đoạn 2016-2020 (sau điều chỉnh)</t>
  </si>
  <si>
    <t>Điều chỉnh giảm 5 nhà văn hóa</t>
  </si>
  <si>
    <t>(Kèm theo Tờ trình số  1202/TTr-UBND ngày  27  tháng 4 năm 2020 của UBND tỉnh Điện Biên)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</si>
</sst>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#,##0.0"/>
    <numFmt numFmtId="166" formatCode="_-* #,##0\ _₫_-;\-* #,##0\ _₫_-;_-* &quot;-&quot;??\ _₫_-;_-@_-"/>
    <numFmt numFmtId="167" formatCode="0.0"/>
  </numFmts>
  <fonts count="3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1"/>
      <color theme="1"/>
      <name val="Arial"/>
      <family val="2"/>
      <charset val="163"/>
    </font>
    <font>
      <sz val="10"/>
      <name val=".vntime"/>
      <family val="2"/>
    </font>
    <font>
      <sz val="10"/>
      <color indexed="8"/>
      <name val="MS Sans Serif"/>
      <family val="2"/>
    </font>
    <font>
      <sz val="14"/>
      <name val="Times New Roman"/>
      <family val="1"/>
      <charset val="163"/>
    </font>
    <font>
      <sz val="10"/>
      <name val="Arial"/>
      <family val="2"/>
      <charset val="163"/>
    </font>
    <font>
      <sz val="11"/>
      <color indexed="8"/>
      <name val="Arial"/>
      <family val="2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color indexed="81"/>
      <name val="Tahoma"/>
      <family val="2"/>
      <charset val="163"/>
    </font>
    <font>
      <sz val="11"/>
      <color theme="1"/>
      <name val="Arial"/>
      <family val="2"/>
    </font>
    <font>
      <sz val="14"/>
      <name val="Times New Roman"/>
      <family val="1"/>
    </font>
    <font>
      <sz val="14"/>
      <name val="Calibri"/>
      <family val="2"/>
      <scheme val="minor"/>
    </font>
    <font>
      <i/>
      <sz val="14"/>
      <name val="Times New Roman"/>
      <family val="1"/>
    </font>
    <font>
      <i/>
      <vertAlign val="superscript"/>
      <sz val="14"/>
      <name val="Times New Roman"/>
      <family val="1"/>
    </font>
    <font>
      <b/>
      <sz val="12"/>
      <name val="Times New Roman"/>
      <family val="1"/>
    </font>
    <font>
      <sz val="11.5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.5"/>
      <name val="Times New Roman"/>
      <family val="1"/>
    </font>
    <font>
      <i/>
      <sz val="11.5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4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4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4" fillId="0" borderId="0"/>
    <xf numFmtId="0" fontId="12" fillId="0" borderId="0" applyNumberForma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4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43" fontId="8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0" fontId="11" fillId="0" borderId="0"/>
    <xf numFmtId="0" fontId="8" fillId="0" borderId="0" applyFill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3" fontId="5" fillId="2" borderId="2" xfId="2" quotePrefix="1" applyNumberFormat="1" applyFont="1" applyFill="1" applyBorder="1" applyAlignment="1">
      <alignment horizontal="center" vertical="center" wrapText="1"/>
    </xf>
    <xf numFmtId="3" fontId="6" fillId="2" borderId="2" xfId="2" quotePrefix="1" applyNumberFormat="1" applyFont="1" applyFill="1" applyBorder="1" applyAlignment="1">
      <alignment horizontal="right" vertical="center" wrapText="1"/>
    </xf>
    <xf numFmtId="1" fontId="23" fillId="2" borderId="2" xfId="2" quotePrefix="1" applyNumberFormat="1" applyFont="1" applyFill="1" applyBorder="1" applyAlignment="1">
      <alignment horizontal="center" vertical="center"/>
    </xf>
    <xf numFmtId="0" fontId="23" fillId="2" borderId="2" xfId="17" applyFont="1" applyFill="1" applyBorder="1" applyAlignment="1">
      <alignment horizontal="justify" vertical="center" wrapText="1"/>
    </xf>
    <xf numFmtId="1" fontId="6" fillId="2" borderId="2" xfId="2" applyNumberFormat="1" applyFont="1" applyFill="1" applyBorder="1" applyAlignment="1">
      <alignment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167" fontId="23" fillId="2" borderId="2" xfId="2" applyNumberFormat="1" applyFont="1" applyFill="1" applyBorder="1" applyAlignment="1">
      <alignment horizontal="center" vertical="center" wrapText="1"/>
    </xf>
    <xf numFmtId="3" fontId="23" fillId="2" borderId="2" xfId="2" quotePrefix="1" applyNumberFormat="1" applyFont="1" applyFill="1" applyBorder="1" applyAlignment="1">
      <alignment horizontal="right" vertical="center" wrapText="1"/>
    </xf>
    <xf numFmtId="1" fontId="6" fillId="2" borderId="10" xfId="2" applyNumberFormat="1" applyFont="1" applyFill="1" applyBorder="1" applyAlignment="1">
      <alignment horizontal="center" vertical="center" wrapText="1"/>
    </xf>
    <xf numFmtId="0" fontId="23" fillId="2" borderId="2" xfId="0" quotePrefix="1" applyFont="1" applyFill="1" applyBorder="1" applyAlignment="1">
      <alignment vertical="center" wrapText="1"/>
    </xf>
    <xf numFmtId="3" fontId="6" fillId="2" borderId="2" xfId="27" applyNumberFormat="1" applyFont="1" applyFill="1" applyBorder="1" applyAlignment="1">
      <alignment horizontal="right" vertical="center" wrapText="1" readingOrder="1"/>
    </xf>
    <xf numFmtId="3" fontId="23" fillId="2" borderId="2" xfId="27" applyNumberFormat="1" applyFont="1" applyFill="1" applyBorder="1" applyAlignment="1">
      <alignment horizontal="right" vertical="center" wrapText="1" readingOrder="1"/>
    </xf>
    <xf numFmtId="1" fontId="23" fillId="2" borderId="2" xfId="27" applyNumberFormat="1" applyFont="1" applyFill="1" applyBorder="1" applyAlignment="1">
      <alignment horizontal="right" vertical="center" wrapText="1" readingOrder="1"/>
    </xf>
    <xf numFmtId="166" fontId="23" fillId="2" borderId="2" xfId="1" applyNumberFormat="1" applyFont="1" applyFill="1" applyBorder="1" applyAlignment="1">
      <alignment horizontal="right" vertical="center" wrapText="1" readingOrder="1"/>
    </xf>
    <xf numFmtId="1" fontId="5" fillId="2" borderId="2" xfId="2" quotePrefix="1" applyNumberFormat="1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 wrapText="1"/>
    </xf>
    <xf numFmtId="1" fontId="5" fillId="2" borderId="2" xfId="2" applyNumberFormat="1" applyFont="1" applyFill="1" applyBorder="1" applyAlignment="1">
      <alignment horizontal="center" vertical="center"/>
    </xf>
    <xf numFmtId="1" fontId="28" fillId="2" borderId="2" xfId="2" applyNumberFormat="1" applyFont="1" applyFill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right" vertical="center"/>
    </xf>
    <xf numFmtId="1" fontId="5" fillId="2" borderId="10" xfId="2" applyNumberFormat="1" applyFont="1" applyFill="1" applyBorder="1" applyAlignment="1">
      <alignment horizontal="center" vertical="center" wrapText="1"/>
    </xf>
    <xf numFmtId="1" fontId="5" fillId="2" borderId="10" xfId="2" quotePrefix="1" applyNumberFormat="1" applyFont="1" applyFill="1" applyBorder="1" applyAlignment="1">
      <alignment horizontal="center" vertical="center" wrapText="1"/>
    </xf>
    <xf numFmtId="167" fontId="5" fillId="2" borderId="2" xfId="2" quotePrefix="1" applyNumberFormat="1" applyFont="1" applyFill="1" applyBorder="1" applyAlignment="1">
      <alignment horizontal="center" vertical="center" wrapText="1"/>
    </xf>
    <xf numFmtId="3" fontId="27" fillId="2" borderId="2" xfId="2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1" fontId="23" fillId="2" borderId="2" xfId="2" applyNumberFormat="1" applyFont="1" applyFill="1" applyBorder="1" applyAlignment="1">
      <alignment vertical="center" wrapText="1"/>
    </xf>
    <xf numFmtId="166" fontId="27" fillId="2" borderId="2" xfId="1" applyNumberFormat="1" applyFont="1" applyFill="1" applyBorder="1" applyAlignment="1">
      <alignment horizontal="right" vertical="center" wrapText="1"/>
    </xf>
    <xf numFmtId="3" fontId="25" fillId="2" borderId="2" xfId="2" applyNumberFormat="1" applyFont="1" applyFill="1" applyBorder="1" applyAlignment="1">
      <alignment horizontal="center" vertical="center" wrapText="1"/>
    </xf>
    <xf numFmtId="1" fontId="5" fillId="2" borderId="0" xfId="2" applyNumberFormat="1" applyFont="1" applyFill="1" applyAlignment="1">
      <alignment vertical="center"/>
    </xf>
    <xf numFmtId="1" fontId="23" fillId="2" borderId="0" xfId="2" applyNumberFormat="1" applyFont="1" applyFill="1" applyAlignment="1">
      <alignment vertical="center" wrapText="1"/>
    </xf>
    <xf numFmtId="1" fontId="30" fillId="2" borderId="0" xfId="2" applyNumberFormat="1" applyFont="1" applyFill="1" applyBorder="1" applyAlignment="1">
      <alignment horizontal="right" vertical="center"/>
    </xf>
    <xf numFmtId="1" fontId="5" fillId="2" borderId="0" xfId="2" applyNumberFormat="1" applyFont="1" applyFill="1" applyAlignment="1">
      <alignment vertical="center" wrapText="1"/>
    </xf>
    <xf numFmtId="3" fontId="28" fillId="2" borderId="0" xfId="2" applyNumberFormat="1" applyFont="1" applyFill="1" applyBorder="1" applyAlignment="1">
      <alignment horizontal="center" vertical="center" wrapText="1"/>
    </xf>
    <xf numFmtId="1" fontId="28" fillId="2" borderId="0" xfId="2" applyNumberFormat="1" applyFont="1" applyFill="1" applyAlignment="1">
      <alignment vertical="center" wrapText="1"/>
    </xf>
    <xf numFmtId="3" fontId="32" fillId="2" borderId="2" xfId="2" applyNumberFormat="1" applyFont="1" applyFill="1" applyBorder="1" applyAlignment="1">
      <alignment horizontal="center" vertical="center" wrapText="1"/>
    </xf>
    <xf numFmtId="3" fontId="34" fillId="2" borderId="2" xfId="2" quotePrefix="1" applyNumberFormat="1" applyFont="1" applyFill="1" applyBorder="1" applyAlignment="1">
      <alignment horizontal="center" vertical="center" wrapText="1"/>
    </xf>
    <xf numFmtId="3" fontId="34" fillId="2" borderId="0" xfId="2" quotePrefix="1" applyNumberFormat="1" applyFont="1" applyFill="1" applyBorder="1" applyAlignment="1">
      <alignment horizontal="center" vertical="center" wrapText="1"/>
    </xf>
    <xf numFmtId="3" fontId="34" fillId="2" borderId="0" xfId="2" applyNumberFormat="1" applyFont="1" applyFill="1" applyBorder="1" applyAlignment="1">
      <alignment vertical="center" wrapText="1"/>
    </xf>
    <xf numFmtId="1" fontId="35" fillId="2" borderId="2" xfId="2" quotePrefix="1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165" fontId="27" fillId="2" borderId="2" xfId="0" applyNumberFormat="1" applyFont="1" applyFill="1" applyBorder="1" applyAlignment="1">
      <alignment horizontal="center" vertical="center" wrapText="1"/>
    </xf>
    <xf numFmtId="1" fontId="35" fillId="2" borderId="2" xfId="2" applyNumberFormat="1" applyFont="1" applyFill="1" applyBorder="1" applyAlignment="1">
      <alignment horizontal="center" vertical="center" wrapText="1"/>
    </xf>
    <xf numFmtId="166" fontId="35" fillId="2" borderId="2" xfId="1" applyNumberFormat="1" applyFont="1" applyFill="1" applyBorder="1" applyAlignment="1">
      <alignment horizontal="right" vertical="center" wrapText="1"/>
    </xf>
    <xf numFmtId="1" fontId="27" fillId="2" borderId="2" xfId="2" applyNumberFormat="1" applyFont="1" applyFill="1" applyBorder="1" applyAlignment="1">
      <alignment horizontal="right" vertical="center" wrapText="1"/>
    </xf>
    <xf numFmtId="1" fontId="27" fillId="2" borderId="0" xfId="2" applyNumberFormat="1" applyFont="1" applyFill="1" applyAlignment="1">
      <alignment horizontal="right" vertical="center"/>
    </xf>
    <xf numFmtId="1" fontId="27" fillId="2" borderId="0" xfId="2" applyNumberFormat="1" applyFont="1" applyFill="1" applyAlignment="1">
      <alignment vertical="center"/>
    </xf>
    <xf numFmtId="1" fontId="27" fillId="2" borderId="2" xfId="2" quotePrefix="1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1" fontId="27" fillId="2" borderId="2" xfId="2" applyNumberFormat="1" applyFont="1" applyFill="1" applyBorder="1" applyAlignment="1">
      <alignment horizontal="center" vertical="center" wrapText="1"/>
    </xf>
    <xf numFmtId="166" fontId="27" fillId="2" borderId="2" xfId="1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/>
    </xf>
    <xf numFmtId="3" fontId="27" fillId="2" borderId="2" xfId="0" applyNumberFormat="1" applyFont="1" applyFill="1" applyBorder="1" applyAlignment="1">
      <alignment horizontal="left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" fontId="27" fillId="2" borderId="2" xfId="16" applyNumberFormat="1" applyFont="1" applyFill="1" applyBorder="1" applyAlignment="1">
      <alignment horizontal="center" vertical="center" wrapText="1"/>
    </xf>
    <xf numFmtId="3" fontId="27" fillId="2" borderId="2" xfId="16" applyNumberFormat="1" applyFont="1" applyFill="1" applyBorder="1" applyAlignment="1">
      <alignment horizontal="center" wrapText="1"/>
    </xf>
    <xf numFmtId="166" fontId="27" fillId="2" borderId="2" xfId="1" applyNumberFormat="1" applyFont="1" applyFill="1" applyBorder="1" applyAlignment="1">
      <alignment horizont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2" xfId="16" applyNumberFormat="1" applyFont="1" applyFill="1" applyBorder="1" applyAlignment="1">
      <alignment horizontal="center" vertical="center" wrapText="1"/>
    </xf>
    <xf numFmtId="3" fontId="5" fillId="2" borderId="2" xfId="16" applyNumberFormat="1" applyFont="1" applyFill="1" applyBorder="1" applyAlignment="1">
      <alignment horizontal="center" wrapText="1"/>
    </xf>
    <xf numFmtId="41" fontId="5" fillId="2" borderId="2" xfId="0" applyNumberFormat="1" applyFont="1" applyFill="1" applyBorder="1" applyAlignment="1">
      <alignment horizontal="right"/>
    </xf>
    <xf numFmtId="166" fontId="5" fillId="2" borderId="2" xfId="1" applyNumberFormat="1" applyFont="1" applyFill="1" applyBorder="1" applyAlignment="1">
      <alignment horizontal="right" vertical="center" wrapText="1"/>
    </xf>
    <xf numFmtId="1" fontId="5" fillId="2" borderId="2" xfId="2" applyNumberFormat="1" applyFont="1" applyFill="1" applyBorder="1" applyAlignment="1">
      <alignment horizontal="center" wrapText="1"/>
    </xf>
    <xf numFmtId="166" fontId="5" fillId="2" borderId="2" xfId="1" applyNumberFormat="1" applyFont="1" applyFill="1" applyBorder="1" applyAlignment="1">
      <alignment horizontal="center" wrapText="1"/>
    </xf>
    <xf numFmtId="1" fontId="5" fillId="2" borderId="0" xfId="2" applyNumberFormat="1" applyFont="1" applyFill="1" applyAlignment="1">
      <alignment horizontal="right" vertical="center"/>
    </xf>
    <xf numFmtId="1" fontId="27" fillId="2" borderId="2" xfId="2" applyNumberFormat="1" applyFont="1" applyFill="1" applyBorder="1" applyAlignment="1">
      <alignment horizontal="center" vertical="center"/>
    </xf>
    <xf numFmtId="1" fontId="27" fillId="2" borderId="2" xfId="2" applyNumberFormat="1" applyFont="1" applyFill="1" applyBorder="1" applyAlignment="1">
      <alignment horizontal="left" vertical="center" wrapText="1"/>
    </xf>
    <xf numFmtId="0" fontId="5" fillId="2" borderId="2" xfId="17" applyFont="1" applyFill="1" applyBorder="1" applyAlignment="1">
      <alignment horizontal="left" vertical="center" wrapText="1"/>
    </xf>
    <xf numFmtId="167" fontId="5" fillId="2" borderId="2" xfId="2" applyNumberFormat="1" applyFont="1" applyFill="1" applyBorder="1" applyAlignment="1">
      <alignment horizontal="center" vertical="center" wrapText="1"/>
    </xf>
    <xf numFmtId="167" fontId="5" fillId="2" borderId="2" xfId="2" quotePrefix="1" applyNumberFormat="1" applyFont="1" applyFill="1" applyBorder="1" applyAlignment="1">
      <alignment horizontal="center" wrapText="1"/>
    </xf>
    <xf numFmtId="0" fontId="5" fillId="2" borderId="2" xfId="0" quotePrefix="1" applyFont="1" applyFill="1" applyBorder="1" applyAlignment="1">
      <alignment horizontal="left" vertical="center" wrapText="1"/>
    </xf>
    <xf numFmtId="166" fontId="5" fillId="2" borderId="2" xfId="1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/>
    </xf>
    <xf numFmtId="0" fontId="31" fillId="2" borderId="2" xfId="0" quotePrefix="1" applyFont="1" applyFill="1" applyBorder="1" applyAlignment="1">
      <alignment horizontal="center" vertical="center" wrapText="1"/>
    </xf>
    <xf numFmtId="1" fontId="5" fillId="2" borderId="0" xfId="2" applyNumberFormat="1" applyFont="1" applyFill="1" applyAlignment="1">
      <alignment horizontal="left" vertical="center"/>
    </xf>
    <xf numFmtId="1" fontId="5" fillId="2" borderId="0" xfId="2" applyNumberFormat="1" applyFont="1" applyFill="1" applyAlignment="1">
      <alignment horizontal="center" vertical="center"/>
    </xf>
    <xf numFmtId="1" fontId="5" fillId="2" borderId="0" xfId="2" applyNumberFormat="1" applyFont="1" applyFill="1" applyAlignment="1">
      <alignment horizontal="center" vertical="center" wrapText="1"/>
    </xf>
    <xf numFmtId="1" fontId="34" fillId="2" borderId="0" xfId="2" applyNumberFormat="1" applyFont="1" applyFill="1" applyAlignment="1">
      <alignment horizontal="center" vertical="center"/>
    </xf>
    <xf numFmtId="0" fontId="6" fillId="2" borderId="0" xfId="0" applyFont="1" applyFill="1"/>
    <xf numFmtId="0" fontId="36" fillId="2" borderId="0" xfId="0" applyFont="1" applyFill="1"/>
    <xf numFmtId="0" fontId="37" fillId="2" borderId="0" xfId="0" applyFont="1" applyFill="1"/>
    <xf numFmtId="1" fontId="6" fillId="2" borderId="2" xfId="2" applyNumberFormat="1" applyFont="1" applyFill="1" applyBorder="1" applyAlignment="1">
      <alignment horizontal="center" vertical="center"/>
    </xf>
    <xf numFmtId="0" fontId="23" fillId="2" borderId="2" xfId="0" applyFont="1" applyFill="1" applyBorder="1"/>
    <xf numFmtId="1" fontId="6" fillId="2" borderId="2" xfId="2" quotePrefix="1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6" fillId="2" borderId="2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23" fillId="2" borderId="2" xfId="2" applyNumberFormat="1" applyFont="1" applyFill="1" applyBorder="1" applyAlignment="1">
      <alignment horizontal="center" vertical="center" wrapText="1"/>
    </xf>
    <xf numFmtId="3" fontId="5" fillId="2" borderId="2" xfId="1" quotePrefix="1" applyNumberFormat="1" applyFont="1" applyFill="1" applyBorder="1" applyAlignment="1">
      <alignment horizontal="center" vertical="center" wrapText="1"/>
    </xf>
    <xf numFmtId="3" fontId="14" fillId="2" borderId="2" xfId="1" quotePrefix="1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/>
    <xf numFmtId="1" fontId="23" fillId="2" borderId="2" xfId="0" applyNumberFormat="1" applyFont="1" applyFill="1" applyBorder="1"/>
    <xf numFmtId="166" fontId="23" fillId="2" borderId="2" xfId="1" applyNumberFormat="1" applyFont="1" applyFill="1" applyBorder="1" applyAlignment="1">
      <alignment horizontal="center" vertical="center"/>
    </xf>
    <xf numFmtId="1" fontId="29" fillId="2" borderId="0" xfId="2" applyNumberFormat="1" applyFont="1" applyFill="1" applyAlignment="1">
      <alignment horizontal="right" vertical="center"/>
    </xf>
    <xf numFmtId="1" fontId="27" fillId="2" borderId="0" xfId="2" applyNumberFormat="1" applyFont="1" applyFill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 wrapText="1"/>
    </xf>
    <xf numFmtId="1" fontId="25" fillId="2" borderId="0" xfId="2" applyNumberFormat="1" applyFont="1" applyFill="1" applyAlignment="1">
      <alignment horizontal="center" vertical="center" wrapText="1"/>
    </xf>
    <xf numFmtId="1" fontId="28" fillId="2" borderId="3" xfId="2" applyNumberFormat="1" applyFont="1" applyFill="1" applyBorder="1" applyAlignment="1">
      <alignment horizontal="center" vertical="center" wrapText="1"/>
    </xf>
    <xf numFmtId="1" fontId="28" fillId="2" borderId="5" xfId="2" applyNumberFormat="1" applyFont="1" applyFill="1" applyBorder="1" applyAlignment="1">
      <alignment horizontal="center" vertical="center" wrapText="1"/>
    </xf>
    <xf numFmtId="1" fontId="28" fillId="2" borderId="8" xfId="2" applyNumberFormat="1" applyFont="1" applyFill="1" applyBorder="1" applyAlignment="1">
      <alignment horizontal="center" vertical="center" wrapText="1"/>
    </xf>
    <xf numFmtId="1" fontId="28" fillId="2" borderId="9" xfId="2" applyNumberFormat="1" applyFont="1" applyFill="1" applyBorder="1" applyAlignment="1">
      <alignment horizontal="center" vertical="center" wrapText="1"/>
    </xf>
    <xf numFmtId="3" fontId="28" fillId="2" borderId="2" xfId="2" applyNumberFormat="1" applyFont="1" applyFill="1" applyBorder="1" applyAlignment="1">
      <alignment horizontal="center" vertical="center" wrapText="1"/>
    </xf>
    <xf numFmtId="3" fontId="33" fillId="2" borderId="2" xfId="2" applyNumberFormat="1" applyFont="1" applyFill="1" applyBorder="1" applyAlignment="1">
      <alignment horizontal="center" vertical="center" wrapText="1"/>
    </xf>
    <xf numFmtId="1" fontId="28" fillId="2" borderId="6" xfId="2" applyNumberFormat="1" applyFont="1" applyFill="1" applyBorder="1" applyAlignment="1">
      <alignment horizontal="center" vertical="center"/>
    </xf>
    <xf numFmtId="1" fontId="28" fillId="2" borderId="7" xfId="2" applyNumberFormat="1" applyFont="1" applyFill="1" applyBorder="1" applyAlignment="1">
      <alignment horizontal="center" vertical="center"/>
    </xf>
    <xf numFmtId="1" fontId="28" fillId="2" borderId="10" xfId="2" applyNumberFormat="1" applyFont="1" applyFill="1" applyBorder="1" applyAlignment="1">
      <alignment horizontal="center" vertical="center"/>
    </xf>
    <xf numFmtId="3" fontId="31" fillId="2" borderId="6" xfId="2" applyNumberFormat="1" applyFont="1" applyFill="1" applyBorder="1" applyAlignment="1">
      <alignment horizontal="center" vertical="center" wrapText="1"/>
    </xf>
    <xf numFmtId="3" fontId="31" fillId="2" borderId="7" xfId="2" applyNumberFormat="1" applyFont="1" applyFill="1" applyBorder="1" applyAlignment="1">
      <alignment horizontal="center" vertical="center" wrapText="1"/>
    </xf>
    <xf numFmtId="3" fontId="31" fillId="2" borderId="10" xfId="2" applyNumberFormat="1" applyFont="1" applyFill="1" applyBorder="1" applyAlignment="1">
      <alignment horizontal="center" vertical="center" wrapText="1"/>
    </xf>
    <xf numFmtId="1" fontId="29" fillId="2" borderId="0" xfId="2" applyNumberFormat="1" applyFont="1" applyFill="1" applyAlignment="1">
      <alignment horizontal="right" vertical="center"/>
    </xf>
    <xf numFmtId="1" fontId="27" fillId="2" borderId="0" xfId="2" applyNumberFormat="1" applyFont="1" applyFill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 wrapText="1"/>
    </xf>
    <xf numFmtId="1" fontId="25" fillId="2" borderId="0" xfId="2" applyNumberFormat="1" applyFont="1" applyFill="1" applyAlignment="1">
      <alignment horizontal="center" vertical="center" wrapText="1"/>
    </xf>
    <xf numFmtId="1" fontId="30" fillId="2" borderId="1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1" fontId="23" fillId="2" borderId="6" xfId="2" applyNumberFormat="1" applyFont="1" applyFill="1" applyBorder="1" applyAlignment="1">
      <alignment horizontal="center" vertical="center" wrapText="1"/>
    </xf>
    <xf numFmtId="1" fontId="23" fillId="2" borderId="7" xfId="2" applyNumberFormat="1" applyFont="1" applyFill="1" applyBorder="1" applyAlignment="1">
      <alignment horizontal="center" vertical="center" wrapText="1"/>
    </xf>
    <xf numFmtId="1" fontId="23" fillId="2" borderId="10" xfId="2" applyNumberFormat="1" applyFont="1" applyFill="1" applyBorder="1" applyAlignment="1">
      <alignment horizontal="center" vertical="center" wrapText="1"/>
    </xf>
    <xf numFmtId="3" fontId="23" fillId="2" borderId="2" xfId="2" applyNumberFormat="1" applyFont="1" applyFill="1" applyBorder="1" applyAlignment="1">
      <alignment horizontal="center" vertical="center" wrapText="1"/>
    </xf>
    <xf numFmtId="3" fontId="23" fillId="2" borderId="6" xfId="2" applyNumberFormat="1" applyFont="1" applyFill="1" applyBorder="1" applyAlignment="1">
      <alignment horizontal="center" vertical="center" wrapText="1"/>
    </xf>
    <xf numFmtId="3" fontId="23" fillId="2" borderId="7" xfId="2" applyNumberFormat="1" applyFont="1" applyFill="1" applyBorder="1" applyAlignment="1">
      <alignment horizontal="center" vertical="center" wrapText="1"/>
    </xf>
    <xf numFmtId="3" fontId="23" fillId="2" borderId="10" xfId="2" applyNumberFormat="1" applyFont="1" applyFill="1" applyBorder="1" applyAlignment="1">
      <alignment horizontal="center" vertical="center" wrapText="1"/>
    </xf>
    <xf numFmtId="0" fontId="24" fillId="2" borderId="7" xfId="0" applyFont="1" applyFill="1" applyBorder="1"/>
    <xf numFmtId="0" fontId="24" fillId="2" borderId="10" xfId="0" applyFont="1" applyFill="1" applyBorder="1"/>
    <xf numFmtId="3" fontId="25" fillId="2" borderId="2" xfId="2" applyNumberFormat="1" applyFont="1" applyFill="1" applyBorder="1" applyAlignment="1">
      <alignment horizontal="center" vertical="center" wrapText="1"/>
    </xf>
    <xf numFmtId="3" fontId="23" fillId="2" borderId="3" xfId="2" applyNumberFormat="1" applyFont="1" applyFill="1" applyBorder="1" applyAlignment="1">
      <alignment horizontal="center" vertical="center" wrapText="1"/>
    </xf>
    <xf numFmtId="3" fontId="23" fillId="2" borderId="4" xfId="2" applyNumberFormat="1" applyFont="1" applyFill="1" applyBorder="1" applyAlignment="1">
      <alignment horizontal="center" vertical="center" wrapText="1"/>
    </xf>
    <xf numFmtId="3" fontId="23" fillId="2" borderId="5" xfId="2" applyNumberFormat="1" applyFont="1" applyFill="1" applyBorder="1" applyAlignment="1">
      <alignment horizontal="center" vertical="center" wrapText="1"/>
    </xf>
    <xf numFmtId="3" fontId="23" fillId="2" borderId="8" xfId="2" applyNumberFormat="1" applyFont="1" applyFill="1" applyBorder="1" applyAlignment="1">
      <alignment horizontal="center" vertical="center" wrapText="1"/>
    </xf>
    <xf numFmtId="3" fontId="23" fillId="2" borderId="1" xfId="2" applyNumberFormat="1" applyFont="1" applyFill="1" applyBorder="1" applyAlignment="1">
      <alignment horizontal="center" vertical="center" wrapText="1"/>
    </xf>
    <xf numFmtId="3" fontId="23" fillId="2" borderId="9" xfId="2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right" vertical="center" wrapText="1"/>
    </xf>
  </cellXfs>
  <cellStyles count="28">
    <cellStyle name="_x000d__x000a_JournalTemplate=C:\COMFO\CTALK\JOURSTD.TPL_x000d__x000a_LbStateAddress=3 3 0 251 1 89 2 311_x000d__x000a_LbStateJou" xfId="12" xr:uid="{00000000-0005-0000-0000-000000000000}"/>
    <cellStyle name="_x000d__x000a_JournalTemplate=C:\COMFO\CTALK\JOURSTD.TPL_x000d__x000a_LbStateAddress=3 3 0 251 1 89 2 311_x000d__x000a_LbStateJou 2" xfId="7" xr:uid="{00000000-0005-0000-0000-000001000000}"/>
    <cellStyle name="_x000d__x000a_JournalTemplate=C:\COMFO\CTALK\JOURSTD.TPL_x000d__x000a_LbStateAddress=3 3 0 251 1 89 2 311_x000d__x000a_LbStateJou 3" xfId="15" xr:uid="{00000000-0005-0000-0000-000002000000}"/>
    <cellStyle name="_x000d__x000a_JournalTemplate=C:\COMFO\CTALK\JOURSTD.TPL_x000d__x000a_LbStateAddress=3 3 0 251 1 89 2 311_x000d__x000a_LbStateJou_2_Mau Bieu De an 30a Nam Po (16-6-2014)" xfId="18" xr:uid="{00000000-0005-0000-0000-000003000000}"/>
    <cellStyle name="Bình thường" xfId="0" builtinId="0"/>
    <cellStyle name="Comma 10 10" xfId="3" xr:uid="{00000000-0005-0000-0000-000005000000}"/>
    <cellStyle name="Comma 11" xfId="6" xr:uid="{00000000-0005-0000-0000-000006000000}"/>
    <cellStyle name="Comma 16 3" xfId="26" xr:uid="{00000000-0005-0000-0000-000007000000}"/>
    <cellStyle name="Comma 37" xfId="5" xr:uid="{00000000-0005-0000-0000-000008000000}"/>
    <cellStyle name="Comma 39" xfId="19" xr:uid="{00000000-0005-0000-0000-000009000000}"/>
    <cellStyle name="Comma 5 21" xfId="21" xr:uid="{00000000-0005-0000-0000-00000A000000}"/>
    <cellStyle name="Comma 5 21 2" xfId="27" xr:uid="{00000000-0005-0000-0000-00000B000000}"/>
    <cellStyle name="Comma 5 5" xfId="20" xr:uid="{00000000-0005-0000-0000-00000C000000}"/>
    <cellStyle name="Comma 56" xfId="25" xr:uid="{00000000-0005-0000-0000-00000D000000}"/>
    <cellStyle name="Comma 65" xfId="13" xr:uid="{00000000-0005-0000-0000-00000E000000}"/>
    <cellStyle name="Dấu phẩy" xfId="1" builtinId="3"/>
    <cellStyle name="Normal 10" xfId="9" xr:uid="{00000000-0005-0000-0000-000010000000}"/>
    <cellStyle name="Normal 10 7" xfId="23" xr:uid="{00000000-0005-0000-0000-000011000000}"/>
    <cellStyle name="Normal 19" xfId="22" xr:uid="{00000000-0005-0000-0000-000012000000}"/>
    <cellStyle name="Normal 2 2" xfId="10" xr:uid="{00000000-0005-0000-0000-000013000000}"/>
    <cellStyle name="Normal 2_30_210_2_trinhhdndpchuanqt" xfId="16" xr:uid="{00000000-0005-0000-0000-000014000000}"/>
    <cellStyle name="Normal 22" xfId="4" xr:uid="{00000000-0005-0000-0000-000015000000}"/>
    <cellStyle name="Normal 3" xfId="14" xr:uid="{00000000-0005-0000-0000-000016000000}"/>
    <cellStyle name="Normal 34" xfId="17" xr:uid="{00000000-0005-0000-0000-000017000000}"/>
    <cellStyle name="Normal 56" xfId="24" xr:uid="{00000000-0005-0000-0000-000018000000}"/>
    <cellStyle name="Normal_Bieu mau (CV )" xfId="2" xr:uid="{00000000-0005-0000-0000-000019000000}"/>
    <cellStyle name="Style 1 2 2" xfId="8" xr:uid="{00000000-0005-0000-0000-00001A000000}"/>
    <cellStyle name="Style 1 3" xfId="11" xr:uid="{00000000-0005-0000-0000-00001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46"/>
  <sheetViews>
    <sheetView view="pageBreakPreview" zoomScale="85" zoomScaleNormal="65" zoomScaleSheetLayoutView="85" workbookViewId="0">
      <selection activeCell="I15" sqref="I15"/>
    </sheetView>
  </sheetViews>
  <sheetFormatPr defaultColWidth="9.85546875" defaultRowHeight="15.75" x14ac:dyDescent="0.25"/>
  <cols>
    <col min="1" max="1" width="7" style="79" customWidth="1"/>
    <col min="2" max="2" width="38.28515625" style="34" customWidth="1"/>
    <col min="3" max="3" width="9.42578125" style="80" hidden="1" customWidth="1"/>
    <col min="4" max="4" width="11.42578125" style="80" hidden="1" customWidth="1"/>
    <col min="5" max="5" width="10.42578125" style="80" customWidth="1"/>
    <col min="6" max="6" width="12.5703125" style="80" customWidth="1"/>
    <col min="7" max="10" width="11.85546875" style="68" customWidth="1"/>
    <col min="11" max="12" width="10.7109375" style="68" customWidth="1"/>
    <col min="13" max="13" width="10.5703125" style="68" customWidth="1"/>
    <col min="14" max="14" width="11.140625" style="68" customWidth="1"/>
    <col min="15" max="16" width="11.7109375" style="68" customWidth="1"/>
    <col min="17" max="18" width="10.140625" style="68" customWidth="1"/>
    <col min="19" max="19" width="15.7109375" style="81" customWidth="1"/>
    <col min="20" max="20" width="13.28515625" style="68" customWidth="1"/>
    <col min="21" max="21" width="15.7109375" style="31" customWidth="1"/>
    <col min="22" max="22" width="9.42578125" style="31" customWidth="1"/>
    <col min="23" max="23" width="12.85546875" style="31" customWidth="1"/>
    <col min="24" max="24" width="10" style="31" customWidth="1"/>
    <col min="25" max="26" width="11.140625" style="31" bestFit="1" customWidth="1"/>
    <col min="27" max="232" width="9.85546875" style="31"/>
    <col min="233" max="233" width="5.42578125" style="31" customWidth="1"/>
    <col min="234" max="234" width="28.42578125" style="31" customWidth="1"/>
    <col min="235" max="235" width="9.42578125" style="31" customWidth="1"/>
    <col min="236" max="236" width="9.85546875" style="31" customWidth="1"/>
    <col min="237" max="237" width="7.5703125" style="31" customWidth="1"/>
    <col min="238" max="238" width="12.140625" style="31" customWidth="1"/>
    <col min="239" max="240" width="13.7109375" style="31" customWidth="1"/>
    <col min="241" max="243" width="0" style="31" hidden="1" customWidth="1"/>
    <col min="244" max="244" width="11.28515625" style="31" customWidth="1"/>
    <col min="245" max="245" width="11.7109375" style="31" customWidth="1"/>
    <col min="246" max="246" width="11.85546875" style="31" customWidth="1"/>
    <col min="247" max="247" width="11.7109375" style="31" customWidth="1"/>
    <col min="248" max="255" width="0" style="31" hidden="1" customWidth="1"/>
    <col min="256" max="256" width="13" style="31" customWidth="1"/>
    <col min="257" max="257" width="12.28515625" style="31" customWidth="1"/>
    <col min="258" max="258" width="11.42578125" style="31" customWidth="1"/>
    <col min="259" max="259" width="11" style="31" customWidth="1"/>
    <col min="260" max="268" width="0" style="31" hidden="1" customWidth="1"/>
    <col min="269" max="269" width="12" style="31" customWidth="1"/>
    <col min="270" max="270" width="11.5703125" style="31" customWidth="1"/>
    <col min="271" max="271" width="12.28515625" style="31" customWidth="1"/>
    <col min="272" max="272" width="12.7109375" style="31" customWidth="1"/>
    <col min="273" max="273" width="12.5703125" style="31" customWidth="1"/>
    <col min="274" max="274" width="12" style="31" customWidth="1"/>
    <col min="275" max="275" width="18.28515625" style="31" customWidth="1"/>
    <col min="276" max="276" width="13.28515625" style="31" customWidth="1"/>
    <col min="277" max="277" width="22.42578125" style="31" customWidth="1"/>
    <col min="278" max="278" width="9.42578125" style="31" customWidth="1"/>
    <col min="279" max="279" width="12.85546875" style="31" customWidth="1"/>
    <col min="280" max="280" width="10" style="31" customWidth="1"/>
    <col min="281" max="282" width="11.140625" style="31" bestFit="1" customWidth="1"/>
    <col min="283" max="488" width="9.85546875" style="31"/>
    <col min="489" max="489" width="5.42578125" style="31" customWidth="1"/>
    <col min="490" max="490" width="28.42578125" style="31" customWidth="1"/>
    <col min="491" max="491" width="9.42578125" style="31" customWidth="1"/>
    <col min="492" max="492" width="9.85546875" style="31" customWidth="1"/>
    <col min="493" max="493" width="7.5703125" style="31" customWidth="1"/>
    <col min="494" max="494" width="12.140625" style="31" customWidth="1"/>
    <col min="495" max="496" width="13.7109375" style="31" customWidth="1"/>
    <col min="497" max="499" width="0" style="31" hidden="1" customWidth="1"/>
    <col min="500" max="500" width="11.28515625" style="31" customWidth="1"/>
    <col min="501" max="501" width="11.7109375" style="31" customWidth="1"/>
    <col min="502" max="502" width="11.85546875" style="31" customWidth="1"/>
    <col min="503" max="503" width="11.7109375" style="31" customWidth="1"/>
    <col min="504" max="511" width="0" style="31" hidden="1" customWidth="1"/>
    <col min="512" max="512" width="13" style="31" customWidth="1"/>
    <col min="513" max="513" width="12.28515625" style="31" customWidth="1"/>
    <col min="514" max="514" width="11.42578125" style="31" customWidth="1"/>
    <col min="515" max="515" width="11" style="31" customWidth="1"/>
    <col min="516" max="524" width="0" style="31" hidden="1" customWidth="1"/>
    <col min="525" max="525" width="12" style="31" customWidth="1"/>
    <col min="526" max="526" width="11.5703125" style="31" customWidth="1"/>
    <col min="527" max="527" width="12.28515625" style="31" customWidth="1"/>
    <col min="528" max="528" width="12.7109375" style="31" customWidth="1"/>
    <col min="529" max="529" width="12.5703125" style="31" customWidth="1"/>
    <col min="530" max="530" width="12" style="31" customWidth="1"/>
    <col min="531" max="531" width="18.28515625" style="31" customWidth="1"/>
    <col min="532" max="532" width="13.28515625" style="31" customWidth="1"/>
    <col min="533" max="533" width="22.42578125" style="31" customWidth="1"/>
    <col min="534" max="534" width="9.42578125" style="31" customWidth="1"/>
    <col min="535" max="535" width="12.85546875" style="31" customWidth="1"/>
    <col min="536" max="536" width="10" style="31" customWidth="1"/>
    <col min="537" max="538" width="11.140625" style="31" bestFit="1" customWidth="1"/>
    <col min="539" max="744" width="9.85546875" style="31"/>
    <col min="745" max="745" width="5.42578125" style="31" customWidth="1"/>
    <col min="746" max="746" width="28.42578125" style="31" customWidth="1"/>
    <col min="747" max="747" width="9.42578125" style="31" customWidth="1"/>
    <col min="748" max="748" width="9.85546875" style="31" customWidth="1"/>
    <col min="749" max="749" width="7.5703125" style="31" customWidth="1"/>
    <col min="750" max="750" width="12.140625" style="31" customWidth="1"/>
    <col min="751" max="752" width="13.7109375" style="31" customWidth="1"/>
    <col min="753" max="755" width="0" style="31" hidden="1" customWidth="1"/>
    <col min="756" max="756" width="11.28515625" style="31" customWidth="1"/>
    <col min="757" max="757" width="11.7109375" style="31" customWidth="1"/>
    <col min="758" max="758" width="11.85546875" style="31" customWidth="1"/>
    <col min="759" max="759" width="11.7109375" style="31" customWidth="1"/>
    <col min="760" max="767" width="0" style="31" hidden="1" customWidth="1"/>
    <col min="768" max="768" width="13" style="31" customWidth="1"/>
    <col min="769" max="769" width="12.28515625" style="31" customWidth="1"/>
    <col min="770" max="770" width="11.42578125" style="31" customWidth="1"/>
    <col min="771" max="771" width="11" style="31" customWidth="1"/>
    <col min="772" max="780" width="0" style="31" hidden="1" customWidth="1"/>
    <col min="781" max="781" width="12" style="31" customWidth="1"/>
    <col min="782" max="782" width="11.5703125" style="31" customWidth="1"/>
    <col min="783" max="783" width="12.28515625" style="31" customWidth="1"/>
    <col min="784" max="784" width="12.7109375" style="31" customWidth="1"/>
    <col min="785" max="785" width="12.5703125" style="31" customWidth="1"/>
    <col min="786" max="786" width="12" style="31" customWidth="1"/>
    <col min="787" max="787" width="18.28515625" style="31" customWidth="1"/>
    <col min="788" max="788" width="13.28515625" style="31" customWidth="1"/>
    <col min="789" max="789" width="22.42578125" style="31" customWidth="1"/>
    <col min="790" max="790" width="9.42578125" style="31" customWidth="1"/>
    <col min="791" max="791" width="12.85546875" style="31" customWidth="1"/>
    <col min="792" max="792" width="10" style="31" customWidth="1"/>
    <col min="793" max="794" width="11.140625" style="31" bestFit="1" customWidth="1"/>
    <col min="795" max="1000" width="9.85546875" style="31"/>
    <col min="1001" max="1001" width="5.42578125" style="31" customWidth="1"/>
    <col min="1002" max="1002" width="28.42578125" style="31" customWidth="1"/>
    <col min="1003" max="1003" width="9.42578125" style="31" customWidth="1"/>
    <col min="1004" max="1004" width="9.85546875" style="31" customWidth="1"/>
    <col min="1005" max="1005" width="7.5703125" style="31" customWidth="1"/>
    <col min="1006" max="1006" width="12.140625" style="31" customWidth="1"/>
    <col min="1007" max="1008" width="13.7109375" style="31" customWidth="1"/>
    <col min="1009" max="1011" width="0" style="31" hidden="1" customWidth="1"/>
    <col min="1012" max="1012" width="11.28515625" style="31" customWidth="1"/>
    <col min="1013" max="1013" width="11.7109375" style="31" customWidth="1"/>
    <col min="1014" max="1014" width="11.85546875" style="31" customWidth="1"/>
    <col min="1015" max="1015" width="11.7109375" style="31" customWidth="1"/>
    <col min="1016" max="1023" width="0" style="31" hidden="1" customWidth="1"/>
    <col min="1024" max="1024" width="13" style="31" customWidth="1"/>
    <col min="1025" max="1025" width="12.28515625" style="31" customWidth="1"/>
    <col min="1026" max="1026" width="11.42578125" style="31" customWidth="1"/>
    <col min="1027" max="1027" width="11" style="31" customWidth="1"/>
    <col min="1028" max="1036" width="0" style="31" hidden="1" customWidth="1"/>
    <col min="1037" max="1037" width="12" style="31" customWidth="1"/>
    <col min="1038" max="1038" width="11.5703125" style="31" customWidth="1"/>
    <col min="1039" max="1039" width="12.28515625" style="31" customWidth="1"/>
    <col min="1040" max="1040" width="12.7109375" style="31" customWidth="1"/>
    <col min="1041" max="1041" width="12.5703125" style="31" customWidth="1"/>
    <col min="1042" max="1042" width="12" style="31" customWidth="1"/>
    <col min="1043" max="1043" width="18.28515625" style="31" customWidth="1"/>
    <col min="1044" max="1044" width="13.28515625" style="31" customWidth="1"/>
    <col min="1045" max="1045" width="22.42578125" style="31" customWidth="1"/>
    <col min="1046" max="1046" width="9.42578125" style="31" customWidth="1"/>
    <col min="1047" max="1047" width="12.85546875" style="31" customWidth="1"/>
    <col min="1048" max="1048" width="10" style="31" customWidth="1"/>
    <col min="1049" max="1050" width="11.140625" style="31" bestFit="1" customWidth="1"/>
    <col min="1051" max="1256" width="9.85546875" style="31"/>
    <col min="1257" max="1257" width="5.42578125" style="31" customWidth="1"/>
    <col min="1258" max="1258" width="28.42578125" style="31" customWidth="1"/>
    <col min="1259" max="1259" width="9.42578125" style="31" customWidth="1"/>
    <col min="1260" max="1260" width="9.85546875" style="31" customWidth="1"/>
    <col min="1261" max="1261" width="7.5703125" style="31" customWidth="1"/>
    <col min="1262" max="1262" width="12.140625" style="31" customWidth="1"/>
    <col min="1263" max="1264" width="13.7109375" style="31" customWidth="1"/>
    <col min="1265" max="1267" width="0" style="31" hidden="1" customWidth="1"/>
    <col min="1268" max="1268" width="11.28515625" style="31" customWidth="1"/>
    <col min="1269" max="1269" width="11.7109375" style="31" customWidth="1"/>
    <col min="1270" max="1270" width="11.85546875" style="31" customWidth="1"/>
    <col min="1271" max="1271" width="11.7109375" style="31" customWidth="1"/>
    <col min="1272" max="1279" width="0" style="31" hidden="1" customWidth="1"/>
    <col min="1280" max="1280" width="13" style="31" customWidth="1"/>
    <col min="1281" max="1281" width="12.28515625" style="31" customWidth="1"/>
    <col min="1282" max="1282" width="11.42578125" style="31" customWidth="1"/>
    <col min="1283" max="1283" width="11" style="31" customWidth="1"/>
    <col min="1284" max="1292" width="0" style="31" hidden="1" customWidth="1"/>
    <col min="1293" max="1293" width="12" style="31" customWidth="1"/>
    <col min="1294" max="1294" width="11.5703125" style="31" customWidth="1"/>
    <col min="1295" max="1295" width="12.28515625" style="31" customWidth="1"/>
    <col min="1296" max="1296" width="12.7109375" style="31" customWidth="1"/>
    <col min="1297" max="1297" width="12.5703125" style="31" customWidth="1"/>
    <col min="1298" max="1298" width="12" style="31" customWidth="1"/>
    <col min="1299" max="1299" width="18.28515625" style="31" customWidth="1"/>
    <col min="1300" max="1300" width="13.28515625" style="31" customWidth="1"/>
    <col min="1301" max="1301" width="22.42578125" style="31" customWidth="1"/>
    <col min="1302" max="1302" width="9.42578125" style="31" customWidth="1"/>
    <col min="1303" max="1303" width="12.85546875" style="31" customWidth="1"/>
    <col min="1304" max="1304" width="10" style="31" customWidth="1"/>
    <col min="1305" max="1306" width="11.140625" style="31" bestFit="1" customWidth="1"/>
    <col min="1307" max="1512" width="9.85546875" style="31"/>
    <col min="1513" max="1513" width="5.42578125" style="31" customWidth="1"/>
    <col min="1514" max="1514" width="28.42578125" style="31" customWidth="1"/>
    <col min="1515" max="1515" width="9.42578125" style="31" customWidth="1"/>
    <col min="1516" max="1516" width="9.85546875" style="31" customWidth="1"/>
    <col min="1517" max="1517" width="7.5703125" style="31" customWidth="1"/>
    <col min="1518" max="1518" width="12.140625" style="31" customWidth="1"/>
    <col min="1519" max="1520" width="13.7109375" style="31" customWidth="1"/>
    <col min="1521" max="1523" width="0" style="31" hidden="1" customWidth="1"/>
    <col min="1524" max="1524" width="11.28515625" style="31" customWidth="1"/>
    <col min="1525" max="1525" width="11.7109375" style="31" customWidth="1"/>
    <col min="1526" max="1526" width="11.85546875" style="31" customWidth="1"/>
    <col min="1527" max="1527" width="11.7109375" style="31" customWidth="1"/>
    <col min="1528" max="1535" width="0" style="31" hidden="1" customWidth="1"/>
    <col min="1536" max="1536" width="13" style="31" customWidth="1"/>
    <col min="1537" max="1537" width="12.28515625" style="31" customWidth="1"/>
    <col min="1538" max="1538" width="11.42578125" style="31" customWidth="1"/>
    <col min="1539" max="1539" width="11" style="31" customWidth="1"/>
    <col min="1540" max="1548" width="0" style="31" hidden="1" customWidth="1"/>
    <col min="1549" max="1549" width="12" style="31" customWidth="1"/>
    <col min="1550" max="1550" width="11.5703125" style="31" customWidth="1"/>
    <col min="1551" max="1551" width="12.28515625" style="31" customWidth="1"/>
    <col min="1552" max="1552" width="12.7109375" style="31" customWidth="1"/>
    <col min="1553" max="1553" width="12.5703125" style="31" customWidth="1"/>
    <col min="1554" max="1554" width="12" style="31" customWidth="1"/>
    <col min="1555" max="1555" width="18.28515625" style="31" customWidth="1"/>
    <col min="1556" max="1556" width="13.28515625" style="31" customWidth="1"/>
    <col min="1557" max="1557" width="22.42578125" style="31" customWidth="1"/>
    <col min="1558" max="1558" width="9.42578125" style="31" customWidth="1"/>
    <col min="1559" max="1559" width="12.85546875" style="31" customWidth="1"/>
    <col min="1560" max="1560" width="10" style="31" customWidth="1"/>
    <col min="1561" max="1562" width="11.140625" style="31" bestFit="1" customWidth="1"/>
    <col min="1563" max="1768" width="9.85546875" style="31"/>
    <col min="1769" max="1769" width="5.42578125" style="31" customWidth="1"/>
    <col min="1770" max="1770" width="28.42578125" style="31" customWidth="1"/>
    <col min="1771" max="1771" width="9.42578125" style="31" customWidth="1"/>
    <col min="1772" max="1772" width="9.85546875" style="31" customWidth="1"/>
    <col min="1773" max="1773" width="7.5703125" style="31" customWidth="1"/>
    <col min="1774" max="1774" width="12.140625" style="31" customWidth="1"/>
    <col min="1775" max="1776" width="13.7109375" style="31" customWidth="1"/>
    <col min="1777" max="1779" width="0" style="31" hidden="1" customWidth="1"/>
    <col min="1780" max="1780" width="11.28515625" style="31" customWidth="1"/>
    <col min="1781" max="1781" width="11.7109375" style="31" customWidth="1"/>
    <col min="1782" max="1782" width="11.85546875" style="31" customWidth="1"/>
    <col min="1783" max="1783" width="11.7109375" style="31" customWidth="1"/>
    <col min="1784" max="1791" width="0" style="31" hidden="1" customWidth="1"/>
    <col min="1792" max="1792" width="13" style="31" customWidth="1"/>
    <col min="1793" max="1793" width="12.28515625" style="31" customWidth="1"/>
    <col min="1794" max="1794" width="11.42578125" style="31" customWidth="1"/>
    <col min="1795" max="1795" width="11" style="31" customWidth="1"/>
    <col min="1796" max="1804" width="0" style="31" hidden="1" customWidth="1"/>
    <col min="1805" max="1805" width="12" style="31" customWidth="1"/>
    <col min="1806" max="1806" width="11.5703125" style="31" customWidth="1"/>
    <col min="1807" max="1807" width="12.28515625" style="31" customWidth="1"/>
    <col min="1808" max="1808" width="12.7109375" style="31" customWidth="1"/>
    <col min="1809" max="1809" width="12.5703125" style="31" customWidth="1"/>
    <col min="1810" max="1810" width="12" style="31" customWidth="1"/>
    <col min="1811" max="1811" width="18.28515625" style="31" customWidth="1"/>
    <col min="1812" max="1812" width="13.28515625" style="31" customWidth="1"/>
    <col min="1813" max="1813" width="22.42578125" style="31" customWidth="1"/>
    <col min="1814" max="1814" width="9.42578125" style="31" customWidth="1"/>
    <col min="1815" max="1815" width="12.85546875" style="31" customWidth="1"/>
    <col min="1816" max="1816" width="10" style="31" customWidth="1"/>
    <col min="1817" max="1818" width="11.140625" style="31" bestFit="1" customWidth="1"/>
    <col min="1819" max="2024" width="9.85546875" style="31"/>
    <col min="2025" max="2025" width="5.42578125" style="31" customWidth="1"/>
    <col min="2026" max="2026" width="28.42578125" style="31" customWidth="1"/>
    <col min="2027" max="2027" width="9.42578125" style="31" customWidth="1"/>
    <col min="2028" max="2028" width="9.85546875" style="31" customWidth="1"/>
    <col min="2029" max="2029" width="7.5703125" style="31" customWidth="1"/>
    <col min="2030" max="2030" width="12.140625" style="31" customWidth="1"/>
    <col min="2031" max="2032" width="13.7109375" style="31" customWidth="1"/>
    <col min="2033" max="2035" width="0" style="31" hidden="1" customWidth="1"/>
    <col min="2036" max="2036" width="11.28515625" style="31" customWidth="1"/>
    <col min="2037" max="2037" width="11.7109375" style="31" customWidth="1"/>
    <col min="2038" max="2038" width="11.85546875" style="31" customWidth="1"/>
    <col min="2039" max="2039" width="11.7109375" style="31" customWidth="1"/>
    <col min="2040" max="2047" width="0" style="31" hidden="1" customWidth="1"/>
    <col min="2048" max="2048" width="13" style="31" customWidth="1"/>
    <col min="2049" max="2049" width="12.28515625" style="31" customWidth="1"/>
    <col min="2050" max="2050" width="11.42578125" style="31" customWidth="1"/>
    <col min="2051" max="2051" width="11" style="31" customWidth="1"/>
    <col min="2052" max="2060" width="0" style="31" hidden="1" customWidth="1"/>
    <col min="2061" max="2061" width="12" style="31" customWidth="1"/>
    <col min="2062" max="2062" width="11.5703125" style="31" customWidth="1"/>
    <col min="2063" max="2063" width="12.28515625" style="31" customWidth="1"/>
    <col min="2064" max="2064" width="12.7109375" style="31" customWidth="1"/>
    <col min="2065" max="2065" width="12.5703125" style="31" customWidth="1"/>
    <col min="2066" max="2066" width="12" style="31" customWidth="1"/>
    <col min="2067" max="2067" width="18.28515625" style="31" customWidth="1"/>
    <col min="2068" max="2068" width="13.28515625" style="31" customWidth="1"/>
    <col min="2069" max="2069" width="22.42578125" style="31" customWidth="1"/>
    <col min="2070" max="2070" width="9.42578125" style="31" customWidth="1"/>
    <col min="2071" max="2071" width="12.85546875" style="31" customWidth="1"/>
    <col min="2072" max="2072" width="10" style="31" customWidth="1"/>
    <col min="2073" max="2074" width="11.140625" style="31" bestFit="1" customWidth="1"/>
    <col min="2075" max="2280" width="9.85546875" style="31"/>
    <col min="2281" max="2281" width="5.42578125" style="31" customWidth="1"/>
    <col min="2282" max="2282" width="28.42578125" style="31" customWidth="1"/>
    <col min="2283" max="2283" width="9.42578125" style="31" customWidth="1"/>
    <col min="2284" max="2284" width="9.85546875" style="31" customWidth="1"/>
    <col min="2285" max="2285" width="7.5703125" style="31" customWidth="1"/>
    <col min="2286" max="2286" width="12.140625" style="31" customWidth="1"/>
    <col min="2287" max="2288" width="13.7109375" style="31" customWidth="1"/>
    <col min="2289" max="2291" width="0" style="31" hidden="1" customWidth="1"/>
    <col min="2292" max="2292" width="11.28515625" style="31" customWidth="1"/>
    <col min="2293" max="2293" width="11.7109375" style="31" customWidth="1"/>
    <col min="2294" max="2294" width="11.85546875" style="31" customWidth="1"/>
    <col min="2295" max="2295" width="11.7109375" style="31" customWidth="1"/>
    <col min="2296" max="2303" width="0" style="31" hidden="1" customWidth="1"/>
    <col min="2304" max="2304" width="13" style="31" customWidth="1"/>
    <col min="2305" max="2305" width="12.28515625" style="31" customWidth="1"/>
    <col min="2306" max="2306" width="11.42578125" style="31" customWidth="1"/>
    <col min="2307" max="2307" width="11" style="31" customWidth="1"/>
    <col min="2308" max="2316" width="0" style="31" hidden="1" customWidth="1"/>
    <col min="2317" max="2317" width="12" style="31" customWidth="1"/>
    <col min="2318" max="2318" width="11.5703125" style="31" customWidth="1"/>
    <col min="2319" max="2319" width="12.28515625" style="31" customWidth="1"/>
    <col min="2320" max="2320" width="12.7109375" style="31" customWidth="1"/>
    <col min="2321" max="2321" width="12.5703125" style="31" customWidth="1"/>
    <col min="2322" max="2322" width="12" style="31" customWidth="1"/>
    <col min="2323" max="2323" width="18.28515625" style="31" customWidth="1"/>
    <col min="2324" max="2324" width="13.28515625" style="31" customWidth="1"/>
    <col min="2325" max="2325" width="22.42578125" style="31" customWidth="1"/>
    <col min="2326" max="2326" width="9.42578125" style="31" customWidth="1"/>
    <col min="2327" max="2327" width="12.85546875" style="31" customWidth="1"/>
    <col min="2328" max="2328" width="10" style="31" customWidth="1"/>
    <col min="2329" max="2330" width="11.140625" style="31" bestFit="1" customWidth="1"/>
    <col min="2331" max="2536" width="9.85546875" style="31"/>
    <col min="2537" max="2537" width="5.42578125" style="31" customWidth="1"/>
    <col min="2538" max="2538" width="28.42578125" style="31" customWidth="1"/>
    <col min="2539" max="2539" width="9.42578125" style="31" customWidth="1"/>
    <col min="2540" max="2540" width="9.85546875" style="31" customWidth="1"/>
    <col min="2541" max="2541" width="7.5703125" style="31" customWidth="1"/>
    <col min="2542" max="2542" width="12.140625" style="31" customWidth="1"/>
    <col min="2543" max="2544" width="13.7109375" style="31" customWidth="1"/>
    <col min="2545" max="2547" width="0" style="31" hidden="1" customWidth="1"/>
    <col min="2548" max="2548" width="11.28515625" style="31" customWidth="1"/>
    <col min="2549" max="2549" width="11.7109375" style="31" customWidth="1"/>
    <col min="2550" max="2550" width="11.85546875" style="31" customWidth="1"/>
    <col min="2551" max="2551" width="11.7109375" style="31" customWidth="1"/>
    <col min="2552" max="2559" width="0" style="31" hidden="1" customWidth="1"/>
    <col min="2560" max="2560" width="13" style="31" customWidth="1"/>
    <col min="2561" max="2561" width="12.28515625" style="31" customWidth="1"/>
    <col min="2562" max="2562" width="11.42578125" style="31" customWidth="1"/>
    <col min="2563" max="2563" width="11" style="31" customWidth="1"/>
    <col min="2564" max="2572" width="0" style="31" hidden="1" customWidth="1"/>
    <col min="2573" max="2573" width="12" style="31" customWidth="1"/>
    <col min="2574" max="2574" width="11.5703125" style="31" customWidth="1"/>
    <col min="2575" max="2575" width="12.28515625" style="31" customWidth="1"/>
    <col min="2576" max="2576" width="12.7109375" style="31" customWidth="1"/>
    <col min="2577" max="2577" width="12.5703125" style="31" customWidth="1"/>
    <col min="2578" max="2578" width="12" style="31" customWidth="1"/>
    <col min="2579" max="2579" width="18.28515625" style="31" customWidth="1"/>
    <col min="2580" max="2580" width="13.28515625" style="31" customWidth="1"/>
    <col min="2581" max="2581" width="22.42578125" style="31" customWidth="1"/>
    <col min="2582" max="2582" width="9.42578125" style="31" customWidth="1"/>
    <col min="2583" max="2583" width="12.85546875" style="31" customWidth="1"/>
    <col min="2584" max="2584" width="10" style="31" customWidth="1"/>
    <col min="2585" max="2586" width="11.140625" style="31" bestFit="1" customWidth="1"/>
    <col min="2587" max="2792" width="9.85546875" style="31"/>
    <col min="2793" max="2793" width="5.42578125" style="31" customWidth="1"/>
    <col min="2794" max="2794" width="28.42578125" style="31" customWidth="1"/>
    <col min="2795" max="2795" width="9.42578125" style="31" customWidth="1"/>
    <col min="2796" max="2796" width="9.85546875" style="31" customWidth="1"/>
    <col min="2797" max="2797" width="7.5703125" style="31" customWidth="1"/>
    <col min="2798" max="2798" width="12.140625" style="31" customWidth="1"/>
    <col min="2799" max="2800" width="13.7109375" style="31" customWidth="1"/>
    <col min="2801" max="2803" width="0" style="31" hidden="1" customWidth="1"/>
    <col min="2804" max="2804" width="11.28515625" style="31" customWidth="1"/>
    <col min="2805" max="2805" width="11.7109375" style="31" customWidth="1"/>
    <col min="2806" max="2806" width="11.85546875" style="31" customWidth="1"/>
    <col min="2807" max="2807" width="11.7109375" style="31" customWidth="1"/>
    <col min="2808" max="2815" width="0" style="31" hidden="1" customWidth="1"/>
    <col min="2816" max="2816" width="13" style="31" customWidth="1"/>
    <col min="2817" max="2817" width="12.28515625" style="31" customWidth="1"/>
    <col min="2818" max="2818" width="11.42578125" style="31" customWidth="1"/>
    <col min="2819" max="2819" width="11" style="31" customWidth="1"/>
    <col min="2820" max="2828" width="0" style="31" hidden="1" customWidth="1"/>
    <col min="2829" max="2829" width="12" style="31" customWidth="1"/>
    <col min="2830" max="2830" width="11.5703125" style="31" customWidth="1"/>
    <col min="2831" max="2831" width="12.28515625" style="31" customWidth="1"/>
    <col min="2832" max="2832" width="12.7109375" style="31" customWidth="1"/>
    <col min="2833" max="2833" width="12.5703125" style="31" customWidth="1"/>
    <col min="2834" max="2834" width="12" style="31" customWidth="1"/>
    <col min="2835" max="2835" width="18.28515625" style="31" customWidth="1"/>
    <col min="2836" max="2836" width="13.28515625" style="31" customWidth="1"/>
    <col min="2837" max="2837" width="22.42578125" style="31" customWidth="1"/>
    <col min="2838" max="2838" width="9.42578125" style="31" customWidth="1"/>
    <col min="2839" max="2839" width="12.85546875" style="31" customWidth="1"/>
    <col min="2840" max="2840" width="10" style="31" customWidth="1"/>
    <col min="2841" max="2842" width="11.140625" style="31" bestFit="1" customWidth="1"/>
    <col min="2843" max="3048" width="9.85546875" style="31"/>
    <col min="3049" max="3049" width="5.42578125" style="31" customWidth="1"/>
    <col min="3050" max="3050" width="28.42578125" style="31" customWidth="1"/>
    <col min="3051" max="3051" width="9.42578125" style="31" customWidth="1"/>
    <col min="3052" max="3052" width="9.85546875" style="31" customWidth="1"/>
    <col min="3053" max="3053" width="7.5703125" style="31" customWidth="1"/>
    <col min="3054" max="3054" width="12.140625" style="31" customWidth="1"/>
    <col min="3055" max="3056" width="13.7109375" style="31" customWidth="1"/>
    <col min="3057" max="3059" width="0" style="31" hidden="1" customWidth="1"/>
    <col min="3060" max="3060" width="11.28515625" style="31" customWidth="1"/>
    <col min="3061" max="3061" width="11.7109375" style="31" customWidth="1"/>
    <col min="3062" max="3062" width="11.85546875" style="31" customWidth="1"/>
    <col min="3063" max="3063" width="11.7109375" style="31" customWidth="1"/>
    <col min="3064" max="3071" width="0" style="31" hidden="1" customWidth="1"/>
    <col min="3072" max="3072" width="13" style="31" customWidth="1"/>
    <col min="3073" max="3073" width="12.28515625" style="31" customWidth="1"/>
    <col min="3074" max="3074" width="11.42578125" style="31" customWidth="1"/>
    <col min="3075" max="3075" width="11" style="31" customWidth="1"/>
    <col min="3076" max="3084" width="0" style="31" hidden="1" customWidth="1"/>
    <col min="3085" max="3085" width="12" style="31" customWidth="1"/>
    <col min="3086" max="3086" width="11.5703125" style="31" customWidth="1"/>
    <col min="3087" max="3087" width="12.28515625" style="31" customWidth="1"/>
    <col min="3088" max="3088" width="12.7109375" style="31" customWidth="1"/>
    <col min="3089" max="3089" width="12.5703125" style="31" customWidth="1"/>
    <col min="3090" max="3090" width="12" style="31" customWidth="1"/>
    <col min="3091" max="3091" width="18.28515625" style="31" customWidth="1"/>
    <col min="3092" max="3092" width="13.28515625" style="31" customWidth="1"/>
    <col min="3093" max="3093" width="22.42578125" style="31" customWidth="1"/>
    <col min="3094" max="3094" width="9.42578125" style="31" customWidth="1"/>
    <col min="3095" max="3095" width="12.85546875" style="31" customWidth="1"/>
    <col min="3096" max="3096" width="10" style="31" customWidth="1"/>
    <col min="3097" max="3098" width="11.140625" style="31" bestFit="1" customWidth="1"/>
    <col min="3099" max="3304" width="9.85546875" style="31"/>
    <col min="3305" max="3305" width="5.42578125" style="31" customWidth="1"/>
    <col min="3306" max="3306" width="28.42578125" style="31" customWidth="1"/>
    <col min="3307" max="3307" width="9.42578125" style="31" customWidth="1"/>
    <col min="3308" max="3308" width="9.85546875" style="31" customWidth="1"/>
    <col min="3309" max="3309" width="7.5703125" style="31" customWidth="1"/>
    <col min="3310" max="3310" width="12.140625" style="31" customWidth="1"/>
    <col min="3311" max="3312" width="13.7109375" style="31" customWidth="1"/>
    <col min="3313" max="3315" width="0" style="31" hidden="1" customWidth="1"/>
    <col min="3316" max="3316" width="11.28515625" style="31" customWidth="1"/>
    <col min="3317" max="3317" width="11.7109375" style="31" customWidth="1"/>
    <col min="3318" max="3318" width="11.85546875" style="31" customWidth="1"/>
    <col min="3319" max="3319" width="11.7109375" style="31" customWidth="1"/>
    <col min="3320" max="3327" width="0" style="31" hidden="1" customWidth="1"/>
    <col min="3328" max="3328" width="13" style="31" customWidth="1"/>
    <col min="3329" max="3329" width="12.28515625" style="31" customWidth="1"/>
    <col min="3330" max="3330" width="11.42578125" style="31" customWidth="1"/>
    <col min="3331" max="3331" width="11" style="31" customWidth="1"/>
    <col min="3332" max="3340" width="0" style="31" hidden="1" customWidth="1"/>
    <col min="3341" max="3341" width="12" style="31" customWidth="1"/>
    <col min="3342" max="3342" width="11.5703125" style="31" customWidth="1"/>
    <col min="3343" max="3343" width="12.28515625" style="31" customWidth="1"/>
    <col min="3344" max="3344" width="12.7109375" style="31" customWidth="1"/>
    <col min="3345" max="3345" width="12.5703125" style="31" customWidth="1"/>
    <col min="3346" max="3346" width="12" style="31" customWidth="1"/>
    <col min="3347" max="3347" width="18.28515625" style="31" customWidth="1"/>
    <col min="3348" max="3348" width="13.28515625" style="31" customWidth="1"/>
    <col min="3349" max="3349" width="22.42578125" style="31" customWidth="1"/>
    <col min="3350" max="3350" width="9.42578125" style="31" customWidth="1"/>
    <col min="3351" max="3351" width="12.85546875" style="31" customWidth="1"/>
    <col min="3352" max="3352" width="10" style="31" customWidth="1"/>
    <col min="3353" max="3354" width="11.140625" style="31" bestFit="1" customWidth="1"/>
    <col min="3355" max="3560" width="9.85546875" style="31"/>
    <col min="3561" max="3561" width="5.42578125" style="31" customWidth="1"/>
    <col min="3562" max="3562" width="28.42578125" style="31" customWidth="1"/>
    <col min="3563" max="3563" width="9.42578125" style="31" customWidth="1"/>
    <col min="3564" max="3564" width="9.85546875" style="31" customWidth="1"/>
    <col min="3565" max="3565" width="7.5703125" style="31" customWidth="1"/>
    <col min="3566" max="3566" width="12.140625" style="31" customWidth="1"/>
    <col min="3567" max="3568" width="13.7109375" style="31" customWidth="1"/>
    <col min="3569" max="3571" width="0" style="31" hidden="1" customWidth="1"/>
    <col min="3572" max="3572" width="11.28515625" style="31" customWidth="1"/>
    <col min="3573" max="3573" width="11.7109375" style="31" customWidth="1"/>
    <col min="3574" max="3574" width="11.85546875" style="31" customWidth="1"/>
    <col min="3575" max="3575" width="11.7109375" style="31" customWidth="1"/>
    <col min="3576" max="3583" width="0" style="31" hidden="1" customWidth="1"/>
    <col min="3584" max="3584" width="13" style="31" customWidth="1"/>
    <col min="3585" max="3585" width="12.28515625" style="31" customWidth="1"/>
    <col min="3586" max="3586" width="11.42578125" style="31" customWidth="1"/>
    <col min="3587" max="3587" width="11" style="31" customWidth="1"/>
    <col min="3588" max="3596" width="0" style="31" hidden="1" customWidth="1"/>
    <col min="3597" max="3597" width="12" style="31" customWidth="1"/>
    <col min="3598" max="3598" width="11.5703125" style="31" customWidth="1"/>
    <col min="3599" max="3599" width="12.28515625" style="31" customWidth="1"/>
    <col min="3600" max="3600" width="12.7109375" style="31" customWidth="1"/>
    <col min="3601" max="3601" width="12.5703125" style="31" customWidth="1"/>
    <col min="3602" max="3602" width="12" style="31" customWidth="1"/>
    <col min="3603" max="3603" width="18.28515625" style="31" customWidth="1"/>
    <col min="3604" max="3604" width="13.28515625" style="31" customWidth="1"/>
    <col min="3605" max="3605" width="22.42578125" style="31" customWidth="1"/>
    <col min="3606" max="3606" width="9.42578125" style="31" customWidth="1"/>
    <col min="3607" max="3607" width="12.85546875" style="31" customWidth="1"/>
    <col min="3608" max="3608" width="10" style="31" customWidth="1"/>
    <col min="3609" max="3610" width="11.140625" style="31" bestFit="1" customWidth="1"/>
    <col min="3611" max="3816" width="9.85546875" style="31"/>
    <col min="3817" max="3817" width="5.42578125" style="31" customWidth="1"/>
    <col min="3818" max="3818" width="28.42578125" style="31" customWidth="1"/>
    <col min="3819" max="3819" width="9.42578125" style="31" customWidth="1"/>
    <col min="3820" max="3820" width="9.85546875" style="31" customWidth="1"/>
    <col min="3821" max="3821" width="7.5703125" style="31" customWidth="1"/>
    <col min="3822" max="3822" width="12.140625" style="31" customWidth="1"/>
    <col min="3823" max="3824" width="13.7109375" style="31" customWidth="1"/>
    <col min="3825" max="3827" width="0" style="31" hidden="1" customWidth="1"/>
    <col min="3828" max="3828" width="11.28515625" style="31" customWidth="1"/>
    <col min="3829" max="3829" width="11.7109375" style="31" customWidth="1"/>
    <col min="3830" max="3830" width="11.85546875" style="31" customWidth="1"/>
    <col min="3831" max="3831" width="11.7109375" style="31" customWidth="1"/>
    <col min="3832" max="3839" width="0" style="31" hidden="1" customWidth="1"/>
    <col min="3840" max="3840" width="13" style="31" customWidth="1"/>
    <col min="3841" max="3841" width="12.28515625" style="31" customWidth="1"/>
    <col min="3842" max="3842" width="11.42578125" style="31" customWidth="1"/>
    <col min="3843" max="3843" width="11" style="31" customWidth="1"/>
    <col min="3844" max="3852" width="0" style="31" hidden="1" customWidth="1"/>
    <col min="3853" max="3853" width="12" style="31" customWidth="1"/>
    <col min="3854" max="3854" width="11.5703125" style="31" customWidth="1"/>
    <col min="3855" max="3855" width="12.28515625" style="31" customWidth="1"/>
    <col min="3856" max="3856" width="12.7109375" style="31" customWidth="1"/>
    <col min="3857" max="3857" width="12.5703125" style="31" customWidth="1"/>
    <col min="3858" max="3858" width="12" style="31" customWidth="1"/>
    <col min="3859" max="3859" width="18.28515625" style="31" customWidth="1"/>
    <col min="3860" max="3860" width="13.28515625" style="31" customWidth="1"/>
    <col min="3861" max="3861" width="22.42578125" style="31" customWidth="1"/>
    <col min="3862" max="3862" width="9.42578125" style="31" customWidth="1"/>
    <col min="3863" max="3863" width="12.85546875" style="31" customWidth="1"/>
    <col min="3864" max="3864" width="10" style="31" customWidth="1"/>
    <col min="3865" max="3866" width="11.140625" style="31" bestFit="1" customWidth="1"/>
    <col min="3867" max="4072" width="9.85546875" style="31"/>
    <col min="4073" max="4073" width="5.42578125" style="31" customWidth="1"/>
    <col min="4074" max="4074" width="28.42578125" style="31" customWidth="1"/>
    <col min="4075" max="4075" width="9.42578125" style="31" customWidth="1"/>
    <col min="4076" max="4076" width="9.85546875" style="31" customWidth="1"/>
    <col min="4077" max="4077" width="7.5703125" style="31" customWidth="1"/>
    <col min="4078" max="4078" width="12.140625" style="31" customWidth="1"/>
    <col min="4079" max="4080" width="13.7109375" style="31" customWidth="1"/>
    <col min="4081" max="4083" width="0" style="31" hidden="1" customWidth="1"/>
    <col min="4084" max="4084" width="11.28515625" style="31" customWidth="1"/>
    <col min="4085" max="4085" width="11.7109375" style="31" customWidth="1"/>
    <col min="4086" max="4086" width="11.85546875" style="31" customWidth="1"/>
    <col min="4087" max="4087" width="11.7109375" style="31" customWidth="1"/>
    <col min="4088" max="4095" width="0" style="31" hidden="1" customWidth="1"/>
    <col min="4096" max="4096" width="13" style="31" customWidth="1"/>
    <col min="4097" max="4097" width="12.28515625" style="31" customWidth="1"/>
    <col min="4098" max="4098" width="11.42578125" style="31" customWidth="1"/>
    <col min="4099" max="4099" width="11" style="31" customWidth="1"/>
    <col min="4100" max="4108" width="0" style="31" hidden="1" customWidth="1"/>
    <col min="4109" max="4109" width="12" style="31" customWidth="1"/>
    <col min="4110" max="4110" width="11.5703125" style="31" customWidth="1"/>
    <col min="4111" max="4111" width="12.28515625" style="31" customWidth="1"/>
    <col min="4112" max="4112" width="12.7109375" style="31" customWidth="1"/>
    <col min="4113" max="4113" width="12.5703125" style="31" customWidth="1"/>
    <col min="4114" max="4114" width="12" style="31" customWidth="1"/>
    <col min="4115" max="4115" width="18.28515625" style="31" customWidth="1"/>
    <col min="4116" max="4116" width="13.28515625" style="31" customWidth="1"/>
    <col min="4117" max="4117" width="22.42578125" style="31" customWidth="1"/>
    <col min="4118" max="4118" width="9.42578125" style="31" customWidth="1"/>
    <col min="4119" max="4119" width="12.85546875" style="31" customWidth="1"/>
    <col min="4120" max="4120" width="10" style="31" customWidth="1"/>
    <col min="4121" max="4122" width="11.140625" style="31" bestFit="1" customWidth="1"/>
    <col min="4123" max="4328" width="9.85546875" style="31"/>
    <col min="4329" max="4329" width="5.42578125" style="31" customWidth="1"/>
    <col min="4330" max="4330" width="28.42578125" style="31" customWidth="1"/>
    <col min="4331" max="4331" width="9.42578125" style="31" customWidth="1"/>
    <col min="4332" max="4332" width="9.85546875" style="31" customWidth="1"/>
    <col min="4333" max="4333" width="7.5703125" style="31" customWidth="1"/>
    <col min="4334" max="4334" width="12.140625" style="31" customWidth="1"/>
    <col min="4335" max="4336" width="13.7109375" style="31" customWidth="1"/>
    <col min="4337" max="4339" width="0" style="31" hidden="1" customWidth="1"/>
    <col min="4340" max="4340" width="11.28515625" style="31" customWidth="1"/>
    <col min="4341" max="4341" width="11.7109375" style="31" customWidth="1"/>
    <col min="4342" max="4342" width="11.85546875" style="31" customWidth="1"/>
    <col min="4343" max="4343" width="11.7109375" style="31" customWidth="1"/>
    <col min="4344" max="4351" width="0" style="31" hidden="1" customWidth="1"/>
    <col min="4352" max="4352" width="13" style="31" customWidth="1"/>
    <col min="4353" max="4353" width="12.28515625" style="31" customWidth="1"/>
    <col min="4354" max="4354" width="11.42578125" style="31" customWidth="1"/>
    <col min="4355" max="4355" width="11" style="31" customWidth="1"/>
    <col min="4356" max="4364" width="0" style="31" hidden="1" customWidth="1"/>
    <col min="4365" max="4365" width="12" style="31" customWidth="1"/>
    <col min="4366" max="4366" width="11.5703125" style="31" customWidth="1"/>
    <col min="4367" max="4367" width="12.28515625" style="31" customWidth="1"/>
    <col min="4368" max="4368" width="12.7109375" style="31" customWidth="1"/>
    <col min="4369" max="4369" width="12.5703125" style="31" customWidth="1"/>
    <col min="4370" max="4370" width="12" style="31" customWidth="1"/>
    <col min="4371" max="4371" width="18.28515625" style="31" customWidth="1"/>
    <col min="4372" max="4372" width="13.28515625" style="31" customWidth="1"/>
    <col min="4373" max="4373" width="22.42578125" style="31" customWidth="1"/>
    <col min="4374" max="4374" width="9.42578125" style="31" customWidth="1"/>
    <col min="4375" max="4375" width="12.85546875" style="31" customWidth="1"/>
    <col min="4376" max="4376" width="10" style="31" customWidth="1"/>
    <col min="4377" max="4378" width="11.140625" style="31" bestFit="1" customWidth="1"/>
    <col min="4379" max="4584" width="9.85546875" style="31"/>
    <col min="4585" max="4585" width="5.42578125" style="31" customWidth="1"/>
    <col min="4586" max="4586" width="28.42578125" style="31" customWidth="1"/>
    <col min="4587" max="4587" width="9.42578125" style="31" customWidth="1"/>
    <col min="4588" max="4588" width="9.85546875" style="31" customWidth="1"/>
    <col min="4589" max="4589" width="7.5703125" style="31" customWidth="1"/>
    <col min="4590" max="4590" width="12.140625" style="31" customWidth="1"/>
    <col min="4591" max="4592" width="13.7109375" style="31" customWidth="1"/>
    <col min="4593" max="4595" width="0" style="31" hidden="1" customWidth="1"/>
    <col min="4596" max="4596" width="11.28515625" style="31" customWidth="1"/>
    <col min="4597" max="4597" width="11.7109375" style="31" customWidth="1"/>
    <col min="4598" max="4598" width="11.85546875" style="31" customWidth="1"/>
    <col min="4599" max="4599" width="11.7109375" style="31" customWidth="1"/>
    <col min="4600" max="4607" width="0" style="31" hidden="1" customWidth="1"/>
    <col min="4608" max="4608" width="13" style="31" customWidth="1"/>
    <col min="4609" max="4609" width="12.28515625" style="31" customWidth="1"/>
    <col min="4610" max="4610" width="11.42578125" style="31" customWidth="1"/>
    <col min="4611" max="4611" width="11" style="31" customWidth="1"/>
    <col min="4612" max="4620" width="0" style="31" hidden="1" customWidth="1"/>
    <col min="4621" max="4621" width="12" style="31" customWidth="1"/>
    <col min="4622" max="4622" width="11.5703125" style="31" customWidth="1"/>
    <col min="4623" max="4623" width="12.28515625" style="31" customWidth="1"/>
    <col min="4624" max="4624" width="12.7109375" style="31" customWidth="1"/>
    <col min="4625" max="4625" width="12.5703125" style="31" customWidth="1"/>
    <col min="4626" max="4626" width="12" style="31" customWidth="1"/>
    <col min="4627" max="4627" width="18.28515625" style="31" customWidth="1"/>
    <col min="4628" max="4628" width="13.28515625" style="31" customWidth="1"/>
    <col min="4629" max="4629" width="22.42578125" style="31" customWidth="1"/>
    <col min="4630" max="4630" width="9.42578125" style="31" customWidth="1"/>
    <col min="4631" max="4631" width="12.85546875" style="31" customWidth="1"/>
    <col min="4632" max="4632" width="10" style="31" customWidth="1"/>
    <col min="4633" max="4634" width="11.140625" style="31" bestFit="1" customWidth="1"/>
    <col min="4635" max="4840" width="9.85546875" style="31"/>
    <col min="4841" max="4841" width="5.42578125" style="31" customWidth="1"/>
    <col min="4842" max="4842" width="28.42578125" style="31" customWidth="1"/>
    <col min="4843" max="4843" width="9.42578125" style="31" customWidth="1"/>
    <col min="4844" max="4844" width="9.85546875" style="31" customWidth="1"/>
    <col min="4845" max="4845" width="7.5703125" style="31" customWidth="1"/>
    <col min="4846" max="4846" width="12.140625" style="31" customWidth="1"/>
    <col min="4847" max="4848" width="13.7109375" style="31" customWidth="1"/>
    <col min="4849" max="4851" width="0" style="31" hidden="1" customWidth="1"/>
    <col min="4852" max="4852" width="11.28515625" style="31" customWidth="1"/>
    <col min="4853" max="4853" width="11.7109375" style="31" customWidth="1"/>
    <col min="4854" max="4854" width="11.85546875" style="31" customWidth="1"/>
    <col min="4855" max="4855" width="11.7109375" style="31" customWidth="1"/>
    <col min="4856" max="4863" width="0" style="31" hidden="1" customWidth="1"/>
    <col min="4864" max="4864" width="13" style="31" customWidth="1"/>
    <col min="4865" max="4865" width="12.28515625" style="31" customWidth="1"/>
    <col min="4866" max="4866" width="11.42578125" style="31" customWidth="1"/>
    <col min="4867" max="4867" width="11" style="31" customWidth="1"/>
    <col min="4868" max="4876" width="0" style="31" hidden="1" customWidth="1"/>
    <col min="4877" max="4877" width="12" style="31" customWidth="1"/>
    <col min="4878" max="4878" width="11.5703125" style="31" customWidth="1"/>
    <col min="4879" max="4879" width="12.28515625" style="31" customWidth="1"/>
    <col min="4880" max="4880" width="12.7109375" style="31" customWidth="1"/>
    <col min="4881" max="4881" width="12.5703125" style="31" customWidth="1"/>
    <col min="4882" max="4882" width="12" style="31" customWidth="1"/>
    <col min="4883" max="4883" width="18.28515625" style="31" customWidth="1"/>
    <col min="4884" max="4884" width="13.28515625" style="31" customWidth="1"/>
    <col min="4885" max="4885" width="22.42578125" style="31" customWidth="1"/>
    <col min="4886" max="4886" width="9.42578125" style="31" customWidth="1"/>
    <col min="4887" max="4887" width="12.85546875" style="31" customWidth="1"/>
    <col min="4888" max="4888" width="10" style="31" customWidth="1"/>
    <col min="4889" max="4890" width="11.140625" style="31" bestFit="1" customWidth="1"/>
    <col min="4891" max="5096" width="9.85546875" style="31"/>
    <col min="5097" max="5097" width="5.42578125" style="31" customWidth="1"/>
    <col min="5098" max="5098" width="28.42578125" style="31" customWidth="1"/>
    <col min="5099" max="5099" width="9.42578125" style="31" customWidth="1"/>
    <col min="5100" max="5100" width="9.85546875" style="31" customWidth="1"/>
    <col min="5101" max="5101" width="7.5703125" style="31" customWidth="1"/>
    <col min="5102" max="5102" width="12.140625" style="31" customWidth="1"/>
    <col min="5103" max="5104" width="13.7109375" style="31" customWidth="1"/>
    <col min="5105" max="5107" width="0" style="31" hidden="1" customWidth="1"/>
    <col min="5108" max="5108" width="11.28515625" style="31" customWidth="1"/>
    <col min="5109" max="5109" width="11.7109375" style="31" customWidth="1"/>
    <col min="5110" max="5110" width="11.85546875" style="31" customWidth="1"/>
    <col min="5111" max="5111" width="11.7109375" style="31" customWidth="1"/>
    <col min="5112" max="5119" width="0" style="31" hidden="1" customWidth="1"/>
    <col min="5120" max="5120" width="13" style="31" customWidth="1"/>
    <col min="5121" max="5121" width="12.28515625" style="31" customWidth="1"/>
    <col min="5122" max="5122" width="11.42578125" style="31" customWidth="1"/>
    <col min="5123" max="5123" width="11" style="31" customWidth="1"/>
    <col min="5124" max="5132" width="0" style="31" hidden="1" customWidth="1"/>
    <col min="5133" max="5133" width="12" style="31" customWidth="1"/>
    <col min="5134" max="5134" width="11.5703125" style="31" customWidth="1"/>
    <col min="5135" max="5135" width="12.28515625" style="31" customWidth="1"/>
    <col min="5136" max="5136" width="12.7109375" style="31" customWidth="1"/>
    <col min="5137" max="5137" width="12.5703125" style="31" customWidth="1"/>
    <col min="5138" max="5138" width="12" style="31" customWidth="1"/>
    <col min="5139" max="5139" width="18.28515625" style="31" customWidth="1"/>
    <col min="5140" max="5140" width="13.28515625" style="31" customWidth="1"/>
    <col min="5141" max="5141" width="22.42578125" style="31" customWidth="1"/>
    <col min="5142" max="5142" width="9.42578125" style="31" customWidth="1"/>
    <col min="5143" max="5143" width="12.85546875" style="31" customWidth="1"/>
    <col min="5144" max="5144" width="10" style="31" customWidth="1"/>
    <col min="5145" max="5146" width="11.140625" style="31" bestFit="1" customWidth="1"/>
    <col min="5147" max="5352" width="9.85546875" style="31"/>
    <col min="5353" max="5353" width="5.42578125" style="31" customWidth="1"/>
    <col min="5354" max="5354" width="28.42578125" style="31" customWidth="1"/>
    <col min="5355" max="5355" width="9.42578125" style="31" customWidth="1"/>
    <col min="5356" max="5356" width="9.85546875" style="31" customWidth="1"/>
    <col min="5357" max="5357" width="7.5703125" style="31" customWidth="1"/>
    <col min="5358" max="5358" width="12.140625" style="31" customWidth="1"/>
    <col min="5359" max="5360" width="13.7109375" style="31" customWidth="1"/>
    <col min="5361" max="5363" width="0" style="31" hidden="1" customWidth="1"/>
    <col min="5364" max="5364" width="11.28515625" style="31" customWidth="1"/>
    <col min="5365" max="5365" width="11.7109375" style="31" customWidth="1"/>
    <col min="5366" max="5366" width="11.85546875" style="31" customWidth="1"/>
    <col min="5367" max="5367" width="11.7109375" style="31" customWidth="1"/>
    <col min="5368" max="5375" width="0" style="31" hidden="1" customWidth="1"/>
    <col min="5376" max="5376" width="13" style="31" customWidth="1"/>
    <col min="5377" max="5377" width="12.28515625" style="31" customWidth="1"/>
    <col min="5378" max="5378" width="11.42578125" style="31" customWidth="1"/>
    <col min="5379" max="5379" width="11" style="31" customWidth="1"/>
    <col min="5380" max="5388" width="0" style="31" hidden="1" customWidth="1"/>
    <col min="5389" max="5389" width="12" style="31" customWidth="1"/>
    <col min="5390" max="5390" width="11.5703125" style="31" customWidth="1"/>
    <col min="5391" max="5391" width="12.28515625" style="31" customWidth="1"/>
    <col min="5392" max="5392" width="12.7109375" style="31" customWidth="1"/>
    <col min="5393" max="5393" width="12.5703125" style="31" customWidth="1"/>
    <col min="5394" max="5394" width="12" style="31" customWidth="1"/>
    <col min="5395" max="5395" width="18.28515625" style="31" customWidth="1"/>
    <col min="5396" max="5396" width="13.28515625" style="31" customWidth="1"/>
    <col min="5397" max="5397" width="22.42578125" style="31" customWidth="1"/>
    <col min="5398" max="5398" width="9.42578125" style="31" customWidth="1"/>
    <col min="5399" max="5399" width="12.85546875" style="31" customWidth="1"/>
    <col min="5400" max="5400" width="10" style="31" customWidth="1"/>
    <col min="5401" max="5402" width="11.140625" style="31" bestFit="1" customWidth="1"/>
    <col min="5403" max="5608" width="9.85546875" style="31"/>
    <col min="5609" max="5609" width="5.42578125" style="31" customWidth="1"/>
    <col min="5610" max="5610" width="28.42578125" style="31" customWidth="1"/>
    <col min="5611" max="5611" width="9.42578125" style="31" customWidth="1"/>
    <col min="5612" max="5612" width="9.85546875" style="31" customWidth="1"/>
    <col min="5613" max="5613" width="7.5703125" style="31" customWidth="1"/>
    <col min="5614" max="5614" width="12.140625" style="31" customWidth="1"/>
    <col min="5615" max="5616" width="13.7109375" style="31" customWidth="1"/>
    <col min="5617" max="5619" width="0" style="31" hidden="1" customWidth="1"/>
    <col min="5620" max="5620" width="11.28515625" style="31" customWidth="1"/>
    <col min="5621" max="5621" width="11.7109375" style="31" customWidth="1"/>
    <col min="5622" max="5622" width="11.85546875" style="31" customWidth="1"/>
    <col min="5623" max="5623" width="11.7109375" style="31" customWidth="1"/>
    <col min="5624" max="5631" width="0" style="31" hidden="1" customWidth="1"/>
    <col min="5632" max="5632" width="13" style="31" customWidth="1"/>
    <col min="5633" max="5633" width="12.28515625" style="31" customWidth="1"/>
    <col min="5634" max="5634" width="11.42578125" style="31" customWidth="1"/>
    <col min="5635" max="5635" width="11" style="31" customWidth="1"/>
    <col min="5636" max="5644" width="0" style="31" hidden="1" customWidth="1"/>
    <col min="5645" max="5645" width="12" style="31" customWidth="1"/>
    <col min="5646" max="5646" width="11.5703125" style="31" customWidth="1"/>
    <col min="5647" max="5647" width="12.28515625" style="31" customWidth="1"/>
    <col min="5648" max="5648" width="12.7109375" style="31" customWidth="1"/>
    <col min="5649" max="5649" width="12.5703125" style="31" customWidth="1"/>
    <col min="5650" max="5650" width="12" style="31" customWidth="1"/>
    <col min="5651" max="5651" width="18.28515625" style="31" customWidth="1"/>
    <col min="5652" max="5652" width="13.28515625" style="31" customWidth="1"/>
    <col min="5653" max="5653" width="22.42578125" style="31" customWidth="1"/>
    <col min="5654" max="5654" width="9.42578125" style="31" customWidth="1"/>
    <col min="5655" max="5655" width="12.85546875" style="31" customWidth="1"/>
    <col min="5656" max="5656" width="10" style="31" customWidth="1"/>
    <col min="5657" max="5658" width="11.140625" style="31" bestFit="1" customWidth="1"/>
    <col min="5659" max="5864" width="9.85546875" style="31"/>
    <col min="5865" max="5865" width="5.42578125" style="31" customWidth="1"/>
    <col min="5866" max="5866" width="28.42578125" style="31" customWidth="1"/>
    <col min="5867" max="5867" width="9.42578125" style="31" customWidth="1"/>
    <col min="5868" max="5868" width="9.85546875" style="31" customWidth="1"/>
    <col min="5869" max="5869" width="7.5703125" style="31" customWidth="1"/>
    <col min="5870" max="5870" width="12.140625" style="31" customWidth="1"/>
    <col min="5871" max="5872" width="13.7109375" style="31" customWidth="1"/>
    <col min="5873" max="5875" width="0" style="31" hidden="1" customWidth="1"/>
    <col min="5876" max="5876" width="11.28515625" style="31" customWidth="1"/>
    <col min="5877" max="5877" width="11.7109375" style="31" customWidth="1"/>
    <col min="5878" max="5878" width="11.85546875" style="31" customWidth="1"/>
    <col min="5879" max="5879" width="11.7109375" style="31" customWidth="1"/>
    <col min="5880" max="5887" width="0" style="31" hidden="1" customWidth="1"/>
    <col min="5888" max="5888" width="13" style="31" customWidth="1"/>
    <col min="5889" max="5889" width="12.28515625" style="31" customWidth="1"/>
    <col min="5890" max="5890" width="11.42578125" style="31" customWidth="1"/>
    <col min="5891" max="5891" width="11" style="31" customWidth="1"/>
    <col min="5892" max="5900" width="0" style="31" hidden="1" customWidth="1"/>
    <col min="5901" max="5901" width="12" style="31" customWidth="1"/>
    <col min="5902" max="5902" width="11.5703125" style="31" customWidth="1"/>
    <col min="5903" max="5903" width="12.28515625" style="31" customWidth="1"/>
    <col min="5904" max="5904" width="12.7109375" style="31" customWidth="1"/>
    <col min="5905" max="5905" width="12.5703125" style="31" customWidth="1"/>
    <col min="5906" max="5906" width="12" style="31" customWidth="1"/>
    <col min="5907" max="5907" width="18.28515625" style="31" customWidth="1"/>
    <col min="5908" max="5908" width="13.28515625" style="31" customWidth="1"/>
    <col min="5909" max="5909" width="22.42578125" style="31" customWidth="1"/>
    <col min="5910" max="5910" width="9.42578125" style="31" customWidth="1"/>
    <col min="5911" max="5911" width="12.85546875" style="31" customWidth="1"/>
    <col min="5912" max="5912" width="10" style="31" customWidth="1"/>
    <col min="5913" max="5914" width="11.140625" style="31" bestFit="1" customWidth="1"/>
    <col min="5915" max="6120" width="9.85546875" style="31"/>
    <col min="6121" max="6121" width="5.42578125" style="31" customWidth="1"/>
    <col min="6122" max="6122" width="28.42578125" style="31" customWidth="1"/>
    <col min="6123" max="6123" width="9.42578125" style="31" customWidth="1"/>
    <col min="6124" max="6124" width="9.85546875" style="31" customWidth="1"/>
    <col min="6125" max="6125" width="7.5703125" style="31" customWidth="1"/>
    <col min="6126" max="6126" width="12.140625" style="31" customWidth="1"/>
    <col min="6127" max="6128" width="13.7109375" style="31" customWidth="1"/>
    <col min="6129" max="6131" width="0" style="31" hidden="1" customWidth="1"/>
    <col min="6132" max="6132" width="11.28515625" style="31" customWidth="1"/>
    <col min="6133" max="6133" width="11.7109375" style="31" customWidth="1"/>
    <col min="6134" max="6134" width="11.85546875" style="31" customWidth="1"/>
    <col min="6135" max="6135" width="11.7109375" style="31" customWidth="1"/>
    <col min="6136" max="6143" width="0" style="31" hidden="1" customWidth="1"/>
    <col min="6144" max="6144" width="13" style="31" customWidth="1"/>
    <col min="6145" max="6145" width="12.28515625" style="31" customWidth="1"/>
    <col min="6146" max="6146" width="11.42578125" style="31" customWidth="1"/>
    <col min="6147" max="6147" width="11" style="31" customWidth="1"/>
    <col min="6148" max="6156" width="0" style="31" hidden="1" customWidth="1"/>
    <col min="6157" max="6157" width="12" style="31" customWidth="1"/>
    <col min="6158" max="6158" width="11.5703125" style="31" customWidth="1"/>
    <col min="6159" max="6159" width="12.28515625" style="31" customWidth="1"/>
    <col min="6160" max="6160" width="12.7109375" style="31" customWidth="1"/>
    <col min="6161" max="6161" width="12.5703125" style="31" customWidth="1"/>
    <col min="6162" max="6162" width="12" style="31" customWidth="1"/>
    <col min="6163" max="6163" width="18.28515625" style="31" customWidth="1"/>
    <col min="6164" max="6164" width="13.28515625" style="31" customWidth="1"/>
    <col min="6165" max="6165" width="22.42578125" style="31" customWidth="1"/>
    <col min="6166" max="6166" width="9.42578125" style="31" customWidth="1"/>
    <col min="6167" max="6167" width="12.85546875" style="31" customWidth="1"/>
    <col min="6168" max="6168" width="10" style="31" customWidth="1"/>
    <col min="6169" max="6170" width="11.140625" style="31" bestFit="1" customWidth="1"/>
    <col min="6171" max="6376" width="9.85546875" style="31"/>
    <col min="6377" max="6377" width="5.42578125" style="31" customWidth="1"/>
    <col min="6378" max="6378" width="28.42578125" style="31" customWidth="1"/>
    <col min="6379" max="6379" width="9.42578125" style="31" customWidth="1"/>
    <col min="6380" max="6380" width="9.85546875" style="31" customWidth="1"/>
    <col min="6381" max="6381" width="7.5703125" style="31" customWidth="1"/>
    <col min="6382" max="6382" width="12.140625" style="31" customWidth="1"/>
    <col min="6383" max="6384" width="13.7109375" style="31" customWidth="1"/>
    <col min="6385" max="6387" width="0" style="31" hidden="1" customWidth="1"/>
    <col min="6388" max="6388" width="11.28515625" style="31" customWidth="1"/>
    <col min="6389" max="6389" width="11.7109375" style="31" customWidth="1"/>
    <col min="6390" max="6390" width="11.85546875" style="31" customWidth="1"/>
    <col min="6391" max="6391" width="11.7109375" style="31" customWidth="1"/>
    <col min="6392" max="6399" width="0" style="31" hidden="1" customWidth="1"/>
    <col min="6400" max="6400" width="13" style="31" customWidth="1"/>
    <col min="6401" max="6401" width="12.28515625" style="31" customWidth="1"/>
    <col min="6402" max="6402" width="11.42578125" style="31" customWidth="1"/>
    <col min="6403" max="6403" width="11" style="31" customWidth="1"/>
    <col min="6404" max="6412" width="0" style="31" hidden="1" customWidth="1"/>
    <col min="6413" max="6413" width="12" style="31" customWidth="1"/>
    <col min="6414" max="6414" width="11.5703125" style="31" customWidth="1"/>
    <col min="6415" max="6415" width="12.28515625" style="31" customWidth="1"/>
    <col min="6416" max="6416" width="12.7109375" style="31" customWidth="1"/>
    <col min="6417" max="6417" width="12.5703125" style="31" customWidth="1"/>
    <col min="6418" max="6418" width="12" style="31" customWidth="1"/>
    <col min="6419" max="6419" width="18.28515625" style="31" customWidth="1"/>
    <col min="6420" max="6420" width="13.28515625" style="31" customWidth="1"/>
    <col min="6421" max="6421" width="22.42578125" style="31" customWidth="1"/>
    <col min="6422" max="6422" width="9.42578125" style="31" customWidth="1"/>
    <col min="6423" max="6423" width="12.85546875" style="31" customWidth="1"/>
    <col min="6424" max="6424" width="10" style="31" customWidth="1"/>
    <col min="6425" max="6426" width="11.140625" style="31" bestFit="1" customWidth="1"/>
    <col min="6427" max="6632" width="9.85546875" style="31"/>
    <col min="6633" max="6633" width="5.42578125" style="31" customWidth="1"/>
    <col min="6634" max="6634" width="28.42578125" style="31" customWidth="1"/>
    <col min="6635" max="6635" width="9.42578125" style="31" customWidth="1"/>
    <col min="6636" max="6636" width="9.85546875" style="31" customWidth="1"/>
    <col min="6637" max="6637" width="7.5703125" style="31" customWidth="1"/>
    <col min="6638" max="6638" width="12.140625" style="31" customWidth="1"/>
    <col min="6639" max="6640" width="13.7109375" style="31" customWidth="1"/>
    <col min="6641" max="6643" width="0" style="31" hidden="1" customWidth="1"/>
    <col min="6644" max="6644" width="11.28515625" style="31" customWidth="1"/>
    <col min="6645" max="6645" width="11.7109375" style="31" customWidth="1"/>
    <col min="6646" max="6646" width="11.85546875" style="31" customWidth="1"/>
    <col min="6647" max="6647" width="11.7109375" style="31" customWidth="1"/>
    <col min="6648" max="6655" width="0" style="31" hidden="1" customWidth="1"/>
    <col min="6656" max="6656" width="13" style="31" customWidth="1"/>
    <col min="6657" max="6657" width="12.28515625" style="31" customWidth="1"/>
    <col min="6658" max="6658" width="11.42578125" style="31" customWidth="1"/>
    <col min="6659" max="6659" width="11" style="31" customWidth="1"/>
    <col min="6660" max="6668" width="0" style="31" hidden="1" customWidth="1"/>
    <col min="6669" max="6669" width="12" style="31" customWidth="1"/>
    <col min="6670" max="6670" width="11.5703125" style="31" customWidth="1"/>
    <col min="6671" max="6671" width="12.28515625" style="31" customWidth="1"/>
    <col min="6672" max="6672" width="12.7109375" style="31" customWidth="1"/>
    <col min="6673" max="6673" width="12.5703125" style="31" customWidth="1"/>
    <col min="6674" max="6674" width="12" style="31" customWidth="1"/>
    <col min="6675" max="6675" width="18.28515625" style="31" customWidth="1"/>
    <col min="6676" max="6676" width="13.28515625" style="31" customWidth="1"/>
    <col min="6677" max="6677" width="22.42578125" style="31" customWidth="1"/>
    <col min="6678" max="6678" width="9.42578125" style="31" customWidth="1"/>
    <col min="6679" max="6679" width="12.85546875" style="31" customWidth="1"/>
    <col min="6680" max="6680" width="10" style="31" customWidth="1"/>
    <col min="6681" max="6682" width="11.140625" style="31" bestFit="1" customWidth="1"/>
    <col min="6683" max="6888" width="9.85546875" style="31"/>
    <col min="6889" max="6889" width="5.42578125" style="31" customWidth="1"/>
    <col min="6890" max="6890" width="28.42578125" style="31" customWidth="1"/>
    <col min="6891" max="6891" width="9.42578125" style="31" customWidth="1"/>
    <col min="6892" max="6892" width="9.85546875" style="31" customWidth="1"/>
    <col min="6893" max="6893" width="7.5703125" style="31" customWidth="1"/>
    <col min="6894" max="6894" width="12.140625" style="31" customWidth="1"/>
    <col min="6895" max="6896" width="13.7109375" style="31" customWidth="1"/>
    <col min="6897" max="6899" width="0" style="31" hidden="1" customWidth="1"/>
    <col min="6900" max="6900" width="11.28515625" style="31" customWidth="1"/>
    <col min="6901" max="6901" width="11.7109375" style="31" customWidth="1"/>
    <col min="6902" max="6902" width="11.85546875" style="31" customWidth="1"/>
    <col min="6903" max="6903" width="11.7109375" style="31" customWidth="1"/>
    <col min="6904" max="6911" width="0" style="31" hidden="1" customWidth="1"/>
    <col min="6912" max="6912" width="13" style="31" customWidth="1"/>
    <col min="6913" max="6913" width="12.28515625" style="31" customWidth="1"/>
    <col min="6914" max="6914" width="11.42578125" style="31" customWidth="1"/>
    <col min="6915" max="6915" width="11" style="31" customWidth="1"/>
    <col min="6916" max="6924" width="0" style="31" hidden="1" customWidth="1"/>
    <col min="6925" max="6925" width="12" style="31" customWidth="1"/>
    <col min="6926" max="6926" width="11.5703125" style="31" customWidth="1"/>
    <col min="6927" max="6927" width="12.28515625" style="31" customWidth="1"/>
    <col min="6928" max="6928" width="12.7109375" style="31" customWidth="1"/>
    <col min="6929" max="6929" width="12.5703125" style="31" customWidth="1"/>
    <col min="6930" max="6930" width="12" style="31" customWidth="1"/>
    <col min="6931" max="6931" width="18.28515625" style="31" customWidth="1"/>
    <col min="6932" max="6932" width="13.28515625" style="31" customWidth="1"/>
    <col min="6933" max="6933" width="22.42578125" style="31" customWidth="1"/>
    <col min="6934" max="6934" width="9.42578125" style="31" customWidth="1"/>
    <col min="6935" max="6935" width="12.85546875" style="31" customWidth="1"/>
    <col min="6936" max="6936" width="10" style="31" customWidth="1"/>
    <col min="6937" max="6938" width="11.140625" style="31" bestFit="1" customWidth="1"/>
    <col min="6939" max="7144" width="9.85546875" style="31"/>
    <col min="7145" max="7145" width="5.42578125" style="31" customWidth="1"/>
    <col min="7146" max="7146" width="28.42578125" style="31" customWidth="1"/>
    <col min="7147" max="7147" width="9.42578125" style="31" customWidth="1"/>
    <col min="7148" max="7148" width="9.85546875" style="31" customWidth="1"/>
    <col min="7149" max="7149" width="7.5703125" style="31" customWidth="1"/>
    <col min="7150" max="7150" width="12.140625" style="31" customWidth="1"/>
    <col min="7151" max="7152" width="13.7109375" style="31" customWidth="1"/>
    <col min="7153" max="7155" width="0" style="31" hidden="1" customWidth="1"/>
    <col min="7156" max="7156" width="11.28515625" style="31" customWidth="1"/>
    <col min="7157" max="7157" width="11.7109375" style="31" customWidth="1"/>
    <col min="7158" max="7158" width="11.85546875" style="31" customWidth="1"/>
    <col min="7159" max="7159" width="11.7109375" style="31" customWidth="1"/>
    <col min="7160" max="7167" width="0" style="31" hidden="1" customWidth="1"/>
    <col min="7168" max="7168" width="13" style="31" customWidth="1"/>
    <col min="7169" max="7169" width="12.28515625" style="31" customWidth="1"/>
    <col min="7170" max="7170" width="11.42578125" style="31" customWidth="1"/>
    <col min="7171" max="7171" width="11" style="31" customWidth="1"/>
    <col min="7172" max="7180" width="0" style="31" hidden="1" customWidth="1"/>
    <col min="7181" max="7181" width="12" style="31" customWidth="1"/>
    <col min="7182" max="7182" width="11.5703125" style="31" customWidth="1"/>
    <col min="7183" max="7183" width="12.28515625" style="31" customWidth="1"/>
    <col min="7184" max="7184" width="12.7109375" style="31" customWidth="1"/>
    <col min="7185" max="7185" width="12.5703125" style="31" customWidth="1"/>
    <col min="7186" max="7186" width="12" style="31" customWidth="1"/>
    <col min="7187" max="7187" width="18.28515625" style="31" customWidth="1"/>
    <col min="7188" max="7188" width="13.28515625" style="31" customWidth="1"/>
    <col min="7189" max="7189" width="22.42578125" style="31" customWidth="1"/>
    <col min="7190" max="7190" width="9.42578125" style="31" customWidth="1"/>
    <col min="7191" max="7191" width="12.85546875" style="31" customWidth="1"/>
    <col min="7192" max="7192" width="10" style="31" customWidth="1"/>
    <col min="7193" max="7194" width="11.140625" style="31" bestFit="1" customWidth="1"/>
    <col min="7195" max="7400" width="9.85546875" style="31"/>
    <col min="7401" max="7401" width="5.42578125" style="31" customWidth="1"/>
    <col min="7402" max="7402" width="28.42578125" style="31" customWidth="1"/>
    <col min="7403" max="7403" width="9.42578125" style="31" customWidth="1"/>
    <col min="7404" max="7404" width="9.85546875" style="31" customWidth="1"/>
    <col min="7405" max="7405" width="7.5703125" style="31" customWidth="1"/>
    <col min="7406" max="7406" width="12.140625" style="31" customWidth="1"/>
    <col min="7407" max="7408" width="13.7109375" style="31" customWidth="1"/>
    <col min="7409" max="7411" width="0" style="31" hidden="1" customWidth="1"/>
    <col min="7412" max="7412" width="11.28515625" style="31" customWidth="1"/>
    <col min="7413" max="7413" width="11.7109375" style="31" customWidth="1"/>
    <col min="7414" max="7414" width="11.85546875" style="31" customWidth="1"/>
    <col min="7415" max="7415" width="11.7109375" style="31" customWidth="1"/>
    <col min="7416" max="7423" width="0" style="31" hidden="1" customWidth="1"/>
    <col min="7424" max="7424" width="13" style="31" customWidth="1"/>
    <col min="7425" max="7425" width="12.28515625" style="31" customWidth="1"/>
    <col min="7426" max="7426" width="11.42578125" style="31" customWidth="1"/>
    <col min="7427" max="7427" width="11" style="31" customWidth="1"/>
    <col min="7428" max="7436" width="0" style="31" hidden="1" customWidth="1"/>
    <col min="7437" max="7437" width="12" style="31" customWidth="1"/>
    <col min="7438" max="7438" width="11.5703125" style="31" customWidth="1"/>
    <col min="7439" max="7439" width="12.28515625" style="31" customWidth="1"/>
    <col min="7440" max="7440" width="12.7109375" style="31" customWidth="1"/>
    <col min="7441" max="7441" width="12.5703125" style="31" customWidth="1"/>
    <col min="7442" max="7442" width="12" style="31" customWidth="1"/>
    <col min="7443" max="7443" width="18.28515625" style="31" customWidth="1"/>
    <col min="7444" max="7444" width="13.28515625" style="31" customWidth="1"/>
    <col min="7445" max="7445" width="22.42578125" style="31" customWidth="1"/>
    <col min="7446" max="7446" width="9.42578125" style="31" customWidth="1"/>
    <col min="7447" max="7447" width="12.85546875" style="31" customWidth="1"/>
    <col min="7448" max="7448" width="10" style="31" customWidth="1"/>
    <col min="7449" max="7450" width="11.140625" style="31" bestFit="1" customWidth="1"/>
    <col min="7451" max="7656" width="9.85546875" style="31"/>
    <col min="7657" max="7657" width="5.42578125" style="31" customWidth="1"/>
    <col min="7658" max="7658" width="28.42578125" style="31" customWidth="1"/>
    <col min="7659" max="7659" width="9.42578125" style="31" customWidth="1"/>
    <col min="7660" max="7660" width="9.85546875" style="31" customWidth="1"/>
    <col min="7661" max="7661" width="7.5703125" style="31" customWidth="1"/>
    <col min="7662" max="7662" width="12.140625" style="31" customWidth="1"/>
    <col min="7663" max="7664" width="13.7109375" style="31" customWidth="1"/>
    <col min="7665" max="7667" width="0" style="31" hidden="1" customWidth="1"/>
    <col min="7668" max="7668" width="11.28515625" style="31" customWidth="1"/>
    <col min="7669" max="7669" width="11.7109375" style="31" customWidth="1"/>
    <col min="7670" max="7670" width="11.85546875" style="31" customWidth="1"/>
    <col min="7671" max="7671" width="11.7109375" style="31" customWidth="1"/>
    <col min="7672" max="7679" width="0" style="31" hidden="1" customWidth="1"/>
    <col min="7680" max="7680" width="13" style="31" customWidth="1"/>
    <col min="7681" max="7681" width="12.28515625" style="31" customWidth="1"/>
    <col min="7682" max="7682" width="11.42578125" style="31" customWidth="1"/>
    <col min="7683" max="7683" width="11" style="31" customWidth="1"/>
    <col min="7684" max="7692" width="0" style="31" hidden="1" customWidth="1"/>
    <col min="7693" max="7693" width="12" style="31" customWidth="1"/>
    <col min="7694" max="7694" width="11.5703125" style="31" customWidth="1"/>
    <col min="7695" max="7695" width="12.28515625" style="31" customWidth="1"/>
    <col min="7696" max="7696" width="12.7109375" style="31" customWidth="1"/>
    <col min="7697" max="7697" width="12.5703125" style="31" customWidth="1"/>
    <col min="7698" max="7698" width="12" style="31" customWidth="1"/>
    <col min="7699" max="7699" width="18.28515625" style="31" customWidth="1"/>
    <col min="7700" max="7700" width="13.28515625" style="31" customWidth="1"/>
    <col min="7701" max="7701" width="22.42578125" style="31" customWidth="1"/>
    <col min="7702" max="7702" width="9.42578125" style="31" customWidth="1"/>
    <col min="7703" max="7703" width="12.85546875" style="31" customWidth="1"/>
    <col min="7704" max="7704" width="10" style="31" customWidth="1"/>
    <col min="7705" max="7706" width="11.140625" style="31" bestFit="1" customWidth="1"/>
    <col min="7707" max="7912" width="9.85546875" style="31"/>
    <col min="7913" max="7913" width="5.42578125" style="31" customWidth="1"/>
    <col min="7914" max="7914" width="28.42578125" style="31" customWidth="1"/>
    <col min="7915" max="7915" width="9.42578125" style="31" customWidth="1"/>
    <col min="7916" max="7916" width="9.85546875" style="31" customWidth="1"/>
    <col min="7917" max="7917" width="7.5703125" style="31" customWidth="1"/>
    <col min="7918" max="7918" width="12.140625" style="31" customWidth="1"/>
    <col min="7919" max="7920" width="13.7109375" style="31" customWidth="1"/>
    <col min="7921" max="7923" width="0" style="31" hidden="1" customWidth="1"/>
    <col min="7924" max="7924" width="11.28515625" style="31" customWidth="1"/>
    <col min="7925" max="7925" width="11.7109375" style="31" customWidth="1"/>
    <col min="7926" max="7926" width="11.85546875" style="31" customWidth="1"/>
    <col min="7927" max="7927" width="11.7109375" style="31" customWidth="1"/>
    <col min="7928" max="7935" width="0" style="31" hidden="1" customWidth="1"/>
    <col min="7936" max="7936" width="13" style="31" customWidth="1"/>
    <col min="7937" max="7937" width="12.28515625" style="31" customWidth="1"/>
    <col min="7938" max="7938" width="11.42578125" style="31" customWidth="1"/>
    <col min="7939" max="7939" width="11" style="31" customWidth="1"/>
    <col min="7940" max="7948" width="0" style="31" hidden="1" customWidth="1"/>
    <col min="7949" max="7949" width="12" style="31" customWidth="1"/>
    <col min="7950" max="7950" width="11.5703125" style="31" customWidth="1"/>
    <col min="7951" max="7951" width="12.28515625" style="31" customWidth="1"/>
    <col min="7952" max="7952" width="12.7109375" style="31" customWidth="1"/>
    <col min="7953" max="7953" width="12.5703125" style="31" customWidth="1"/>
    <col min="7954" max="7954" width="12" style="31" customWidth="1"/>
    <col min="7955" max="7955" width="18.28515625" style="31" customWidth="1"/>
    <col min="7956" max="7956" width="13.28515625" style="31" customWidth="1"/>
    <col min="7957" max="7957" width="22.42578125" style="31" customWidth="1"/>
    <col min="7958" max="7958" width="9.42578125" style="31" customWidth="1"/>
    <col min="7959" max="7959" width="12.85546875" style="31" customWidth="1"/>
    <col min="7960" max="7960" width="10" style="31" customWidth="1"/>
    <col min="7961" max="7962" width="11.140625" style="31" bestFit="1" customWidth="1"/>
    <col min="7963" max="8168" width="9.85546875" style="31"/>
    <col min="8169" max="8169" width="5.42578125" style="31" customWidth="1"/>
    <col min="8170" max="8170" width="28.42578125" style="31" customWidth="1"/>
    <col min="8171" max="8171" width="9.42578125" style="31" customWidth="1"/>
    <col min="8172" max="8172" width="9.85546875" style="31" customWidth="1"/>
    <col min="8173" max="8173" width="7.5703125" style="31" customWidth="1"/>
    <col min="8174" max="8174" width="12.140625" style="31" customWidth="1"/>
    <col min="8175" max="8176" width="13.7109375" style="31" customWidth="1"/>
    <col min="8177" max="8179" width="0" style="31" hidden="1" customWidth="1"/>
    <col min="8180" max="8180" width="11.28515625" style="31" customWidth="1"/>
    <col min="8181" max="8181" width="11.7109375" style="31" customWidth="1"/>
    <col min="8182" max="8182" width="11.85546875" style="31" customWidth="1"/>
    <col min="8183" max="8183" width="11.7109375" style="31" customWidth="1"/>
    <col min="8184" max="8191" width="0" style="31" hidden="1" customWidth="1"/>
    <col min="8192" max="8192" width="13" style="31" customWidth="1"/>
    <col min="8193" max="8193" width="12.28515625" style="31" customWidth="1"/>
    <col min="8194" max="8194" width="11.42578125" style="31" customWidth="1"/>
    <col min="8195" max="8195" width="11" style="31" customWidth="1"/>
    <col min="8196" max="8204" width="0" style="31" hidden="1" customWidth="1"/>
    <col min="8205" max="8205" width="12" style="31" customWidth="1"/>
    <col min="8206" max="8206" width="11.5703125" style="31" customWidth="1"/>
    <col min="8207" max="8207" width="12.28515625" style="31" customWidth="1"/>
    <col min="8208" max="8208" width="12.7109375" style="31" customWidth="1"/>
    <col min="8209" max="8209" width="12.5703125" style="31" customWidth="1"/>
    <col min="8210" max="8210" width="12" style="31" customWidth="1"/>
    <col min="8211" max="8211" width="18.28515625" style="31" customWidth="1"/>
    <col min="8212" max="8212" width="13.28515625" style="31" customWidth="1"/>
    <col min="8213" max="8213" width="22.42578125" style="31" customWidth="1"/>
    <col min="8214" max="8214" width="9.42578125" style="31" customWidth="1"/>
    <col min="8215" max="8215" width="12.85546875" style="31" customWidth="1"/>
    <col min="8216" max="8216" width="10" style="31" customWidth="1"/>
    <col min="8217" max="8218" width="11.140625" style="31" bestFit="1" customWidth="1"/>
    <col min="8219" max="8424" width="9.85546875" style="31"/>
    <col min="8425" max="8425" width="5.42578125" style="31" customWidth="1"/>
    <col min="8426" max="8426" width="28.42578125" style="31" customWidth="1"/>
    <col min="8427" max="8427" width="9.42578125" style="31" customWidth="1"/>
    <col min="8428" max="8428" width="9.85546875" style="31" customWidth="1"/>
    <col min="8429" max="8429" width="7.5703125" style="31" customWidth="1"/>
    <col min="8430" max="8430" width="12.140625" style="31" customWidth="1"/>
    <col min="8431" max="8432" width="13.7109375" style="31" customWidth="1"/>
    <col min="8433" max="8435" width="0" style="31" hidden="1" customWidth="1"/>
    <col min="8436" max="8436" width="11.28515625" style="31" customWidth="1"/>
    <col min="8437" max="8437" width="11.7109375" style="31" customWidth="1"/>
    <col min="8438" max="8438" width="11.85546875" style="31" customWidth="1"/>
    <col min="8439" max="8439" width="11.7109375" style="31" customWidth="1"/>
    <col min="8440" max="8447" width="0" style="31" hidden="1" customWidth="1"/>
    <col min="8448" max="8448" width="13" style="31" customWidth="1"/>
    <col min="8449" max="8449" width="12.28515625" style="31" customWidth="1"/>
    <col min="8450" max="8450" width="11.42578125" style="31" customWidth="1"/>
    <col min="8451" max="8451" width="11" style="31" customWidth="1"/>
    <col min="8452" max="8460" width="0" style="31" hidden="1" customWidth="1"/>
    <col min="8461" max="8461" width="12" style="31" customWidth="1"/>
    <col min="8462" max="8462" width="11.5703125" style="31" customWidth="1"/>
    <col min="8463" max="8463" width="12.28515625" style="31" customWidth="1"/>
    <col min="8464" max="8464" width="12.7109375" style="31" customWidth="1"/>
    <col min="8465" max="8465" width="12.5703125" style="31" customWidth="1"/>
    <col min="8466" max="8466" width="12" style="31" customWidth="1"/>
    <col min="8467" max="8467" width="18.28515625" style="31" customWidth="1"/>
    <col min="8468" max="8468" width="13.28515625" style="31" customWidth="1"/>
    <col min="8469" max="8469" width="22.42578125" style="31" customWidth="1"/>
    <col min="8470" max="8470" width="9.42578125" style="31" customWidth="1"/>
    <col min="8471" max="8471" width="12.85546875" style="31" customWidth="1"/>
    <col min="8472" max="8472" width="10" style="31" customWidth="1"/>
    <col min="8473" max="8474" width="11.140625" style="31" bestFit="1" customWidth="1"/>
    <col min="8475" max="8680" width="9.85546875" style="31"/>
    <col min="8681" max="8681" width="5.42578125" style="31" customWidth="1"/>
    <col min="8682" max="8682" width="28.42578125" style="31" customWidth="1"/>
    <col min="8683" max="8683" width="9.42578125" style="31" customWidth="1"/>
    <col min="8684" max="8684" width="9.85546875" style="31" customWidth="1"/>
    <col min="8685" max="8685" width="7.5703125" style="31" customWidth="1"/>
    <col min="8686" max="8686" width="12.140625" style="31" customWidth="1"/>
    <col min="8687" max="8688" width="13.7109375" style="31" customWidth="1"/>
    <col min="8689" max="8691" width="0" style="31" hidden="1" customWidth="1"/>
    <col min="8692" max="8692" width="11.28515625" style="31" customWidth="1"/>
    <col min="8693" max="8693" width="11.7109375" style="31" customWidth="1"/>
    <col min="8694" max="8694" width="11.85546875" style="31" customWidth="1"/>
    <col min="8695" max="8695" width="11.7109375" style="31" customWidth="1"/>
    <col min="8696" max="8703" width="0" style="31" hidden="1" customWidth="1"/>
    <col min="8704" max="8704" width="13" style="31" customWidth="1"/>
    <col min="8705" max="8705" width="12.28515625" style="31" customWidth="1"/>
    <col min="8706" max="8706" width="11.42578125" style="31" customWidth="1"/>
    <col min="8707" max="8707" width="11" style="31" customWidth="1"/>
    <col min="8708" max="8716" width="0" style="31" hidden="1" customWidth="1"/>
    <col min="8717" max="8717" width="12" style="31" customWidth="1"/>
    <col min="8718" max="8718" width="11.5703125" style="31" customWidth="1"/>
    <col min="8719" max="8719" width="12.28515625" style="31" customWidth="1"/>
    <col min="8720" max="8720" width="12.7109375" style="31" customWidth="1"/>
    <col min="8721" max="8721" width="12.5703125" style="31" customWidth="1"/>
    <col min="8722" max="8722" width="12" style="31" customWidth="1"/>
    <col min="8723" max="8723" width="18.28515625" style="31" customWidth="1"/>
    <col min="8724" max="8724" width="13.28515625" style="31" customWidth="1"/>
    <col min="8725" max="8725" width="22.42578125" style="31" customWidth="1"/>
    <col min="8726" max="8726" width="9.42578125" style="31" customWidth="1"/>
    <col min="8727" max="8727" width="12.85546875" style="31" customWidth="1"/>
    <col min="8728" max="8728" width="10" style="31" customWidth="1"/>
    <col min="8729" max="8730" width="11.140625" style="31" bestFit="1" customWidth="1"/>
    <col min="8731" max="8936" width="9.85546875" style="31"/>
    <col min="8937" max="8937" width="5.42578125" style="31" customWidth="1"/>
    <col min="8938" max="8938" width="28.42578125" style="31" customWidth="1"/>
    <col min="8939" max="8939" width="9.42578125" style="31" customWidth="1"/>
    <col min="8940" max="8940" width="9.85546875" style="31" customWidth="1"/>
    <col min="8941" max="8941" width="7.5703125" style="31" customWidth="1"/>
    <col min="8942" max="8942" width="12.140625" style="31" customWidth="1"/>
    <col min="8943" max="8944" width="13.7109375" style="31" customWidth="1"/>
    <col min="8945" max="8947" width="0" style="31" hidden="1" customWidth="1"/>
    <col min="8948" max="8948" width="11.28515625" style="31" customWidth="1"/>
    <col min="8949" max="8949" width="11.7109375" style="31" customWidth="1"/>
    <col min="8950" max="8950" width="11.85546875" style="31" customWidth="1"/>
    <col min="8951" max="8951" width="11.7109375" style="31" customWidth="1"/>
    <col min="8952" max="8959" width="0" style="31" hidden="1" customWidth="1"/>
    <col min="8960" max="8960" width="13" style="31" customWidth="1"/>
    <col min="8961" max="8961" width="12.28515625" style="31" customWidth="1"/>
    <col min="8962" max="8962" width="11.42578125" style="31" customWidth="1"/>
    <col min="8963" max="8963" width="11" style="31" customWidth="1"/>
    <col min="8964" max="8972" width="0" style="31" hidden="1" customWidth="1"/>
    <col min="8973" max="8973" width="12" style="31" customWidth="1"/>
    <col min="8974" max="8974" width="11.5703125" style="31" customWidth="1"/>
    <col min="8975" max="8975" width="12.28515625" style="31" customWidth="1"/>
    <col min="8976" max="8976" width="12.7109375" style="31" customWidth="1"/>
    <col min="8977" max="8977" width="12.5703125" style="31" customWidth="1"/>
    <col min="8978" max="8978" width="12" style="31" customWidth="1"/>
    <col min="8979" max="8979" width="18.28515625" style="31" customWidth="1"/>
    <col min="8980" max="8980" width="13.28515625" style="31" customWidth="1"/>
    <col min="8981" max="8981" width="22.42578125" style="31" customWidth="1"/>
    <col min="8982" max="8982" width="9.42578125" style="31" customWidth="1"/>
    <col min="8983" max="8983" width="12.85546875" style="31" customWidth="1"/>
    <col min="8984" max="8984" width="10" style="31" customWidth="1"/>
    <col min="8985" max="8986" width="11.140625" style="31" bestFit="1" customWidth="1"/>
    <col min="8987" max="9192" width="9.85546875" style="31"/>
    <col min="9193" max="9193" width="5.42578125" style="31" customWidth="1"/>
    <col min="9194" max="9194" width="28.42578125" style="31" customWidth="1"/>
    <col min="9195" max="9195" width="9.42578125" style="31" customWidth="1"/>
    <col min="9196" max="9196" width="9.85546875" style="31" customWidth="1"/>
    <col min="9197" max="9197" width="7.5703125" style="31" customWidth="1"/>
    <col min="9198" max="9198" width="12.140625" style="31" customWidth="1"/>
    <col min="9199" max="9200" width="13.7109375" style="31" customWidth="1"/>
    <col min="9201" max="9203" width="0" style="31" hidden="1" customWidth="1"/>
    <col min="9204" max="9204" width="11.28515625" style="31" customWidth="1"/>
    <col min="9205" max="9205" width="11.7109375" style="31" customWidth="1"/>
    <col min="9206" max="9206" width="11.85546875" style="31" customWidth="1"/>
    <col min="9207" max="9207" width="11.7109375" style="31" customWidth="1"/>
    <col min="9208" max="9215" width="0" style="31" hidden="1" customWidth="1"/>
    <col min="9216" max="9216" width="13" style="31" customWidth="1"/>
    <col min="9217" max="9217" width="12.28515625" style="31" customWidth="1"/>
    <col min="9218" max="9218" width="11.42578125" style="31" customWidth="1"/>
    <col min="9219" max="9219" width="11" style="31" customWidth="1"/>
    <col min="9220" max="9228" width="0" style="31" hidden="1" customWidth="1"/>
    <col min="9229" max="9229" width="12" style="31" customWidth="1"/>
    <col min="9230" max="9230" width="11.5703125" style="31" customWidth="1"/>
    <col min="9231" max="9231" width="12.28515625" style="31" customWidth="1"/>
    <col min="9232" max="9232" width="12.7109375" style="31" customWidth="1"/>
    <col min="9233" max="9233" width="12.5703125" style="31" customWidth="1"/>
    <col min="9234" max="9234" width="12" style="31" customWidth="1"/>
    <col min="9235" max="9235" width="18.28515625" style="31" customWidth="1"/>
    <col min="9236" max="9236" width="13.28515625" style="31" customWidth="1"/>
    <col min="9237" max="9237" width="22.42578125" style="31" customWidth="1"/>
    <col min="9238" max="9238" width="9.42578125" style="31" customWidth="1"/>
    <col min="9239" max="9239" width="12.85546875" style="31" customWidth="1"/>
    <col min="9240" max="9240" width="10" style="31" customWidth="1"/>
    <col min="9241" max="9242" width="11.140625" style="31" bestFit="1" customWidth="1"/>
    <col min="9243" max="9448" width="9.85546875" style="31"/>
    <col min="9449" max="9449" width="5.42578125" style="31" customWidth="1"/>
    <col min="9450" max="9450" width="28.42578125" style="31" customWidth="1"/>
    <col min="9451" max="9451" width="9.42578125" style="31" customWidth="1"/>
    <col min="9452" max="9452" width="9.85546875" style="31" customWidth="1"/>
    <col min="9453" max="9453" width="7.5703125" style="31" customWidth="1"/>
    <col min="9454" max="9454" width="12.140625" style="31" customWidth="1"/>
    <col min="9455" max="9456" width="13.7109375" style="31" customWidth="1"/>
    <col min="9457" max="9459" width="0" style="31" hidden="1" customWidth="1"/>
    <col min="9460" max="9460" width="11.28515625" style="31" customWidth="1"/>
    <col min="9461" max="9461" width="11.7109375" style="31" customWidth="1"/>
    <col min="9462" max="9462" width="11.85546875" style="31" customWidth="1"/>
    <col min="9463" max="9463" width="11.7109375" style="31" customWidth="1"/>
    <col min="9464" max="9471" width="0" style="31" hidden="1" customWidth="1"/>
    <col min="9472" max="9472" width="13" style="31" customWidth="1"/>
    <col min="9473" max="9473" width="12.28515625" style="31" customWidth="1"/>
    <col min="9474" max="9474" width="11.42578125" style="31" customWidth="1"/>
    <col min="9475" max="9475" width="11" style="31" customWidth="1"/>
    <col min="9476" max="9484" width="0" style="31" hidden="1" customWidth="1"/>
    <col min="9485" max="9485" width="12" style="31" customWidth="1"/>
    <col min="9486" max="9486" width="11.5703125" style="31" customWidth="1"/>
    <col min="9487" max="9487" width="12.28515625" style="31" customWidth="1"/>
    <col min="9488" max="9488" width="12.7109375" style="31" customWidth="1"/>
    <col min="9489" max="9489" width="12.5703125" style="31" customWidth="1"/>
    <col min="9490" max="9490" width="12" style="31" customWidth="1"/>
    <col min="9491" max="9491" width="18.28515625" style="31" customWidth="1"/>
    <col min="9492" max="9492" width="13.28515625" style="31" customWidth="1"/>
    <col min="9493" max="9493" width="22.42578125" style="31" customWidth="1"/>
    <col min="9494" max="9494" width="9.42578125" style="31" customWidth="1"/>
    <col min="9495" max="9495" width="12.85546875" style="31" customWidth="1"/>
    <col min="9496" max="9496" width="10" style="31" customWidth="1"/>
    <col min="9497" max="9498" width="11.140625" style="31" bestFit="1" customWidth="1"/>
    <col min="9499" max="9704" width="9.85546875" style="31"/>
    <col min="9705" max="9705" width="5.42578125" style="31" customWidth="1"/>
    <col min="9706" max="9706" width="28.42578125" style="31" customWidth="1"/>
    <col min="9707" max="9707" width="9.42578125" style="31" customWidth="1"/>
    <col min="9708" max="9708" width="9.85546875" style="31" customWidth="1"/>
    <col min="9709" max="9709" width="7.5703125" style="31" customWidth="1"/>
    <col min="9710" max="9710" width="12.140625" style="31" customWidth="1"/>
    <col min="9711" max="9712" width="13.7109375" style="31" customWidth="1"/>
    <col min="9713" max="9715" width="0" style="31" hidden="1" customWidth="1"/>
    <col min="9716" max="9716" width="11.28515625" style="31" customWidth="1"/>
    <col min="9717" max="9717" width="11.7109375" style="31" customWidth="1"/>
    <col min="9718" max="9718" width="11.85546875" style="31" customWidth="1"/>
    <col min="9719" max="9719" width="11.7109375" style="31" customWidth="1"/>
    <col min="9720" max="9727" width="0" style="31" hidden="1" customWidth="1"/>
    <col min="9728" max="9728" width="13" style="31" customWidth="1"/>
    <col min="9729" max="9729" width="12.28515625" style="31" customWidth="1"/>
    <col min="9730" max="9730" width="11.42578125" style="31" customWidth="1"/>
    <col min="9731" max="9731" width="11" style="31" customWidth="1"/>
    <col min="9732" max="9740" width="0" style="31" hidden="1" customWidth="1"/>
    <col min="9741" max="9741" width="12" style="31" customWidth="1"/>
    <col min="9742" max="9742" width="11.5703125" style="31" customWidth="1"/>
    <col min="9743" max="9743" width="12.28515625" style="31" customWidth="1"/>
    <col min="9744" max="9744" width="12.7109375" style="31" customWidth="1"/>
    <col min="9745" max="9745" width="12.5703125" style="31" customWidth="1"/>
    <col min="9746" max="9746" width="12" style="31" customWidth="1"/>
    <col min="9747" max="9747" width="18.28515625" style="31" customWidth="1"/>
    <col min="9748" max="9748" width="13.28515625" style="31" customWidth="1"/>
    <col min="9749" max="9749" width="22.42578125" style="31" customWidth="1"/>
    <col min="9750" max="9750" width="9.42578125" style="31" customWidth="1"/>
    <col min="9751" max="9751" width="12.85546875" style="31" customWidth="1"/>
    <col min="9752" max="9752" width="10" style="31" customWidth="1"/>
    <col min="9753" max="9754" width="11.140625" style="31" bestFit="1" customWidth="1"/>
    <col min="9755" max="9960" width="9.85546875" style="31"/>
    <col min="9961" max="9961" width="5.42578125" style="31" customWidth="1"/>
    <col min="9962" max="9962" width="28.42578125" style="31" customWidth="1"/>
    <col min="9963" max="9963" width="9.42578125" style="31" customWidth="1"/>
    <col min="9964" max="9964" width="9.85546875" style="31" customWidth="1"/>
    <col min="9965" max="9965" width="7.5703125" style="31" customWidth="1"/>
    <col min="9966" max="9966" width="12.140625" style="31" customWidth="1"/>
    <col min="9967" max="9968" width="13.7109375" style="31" customWidth="1"/>
    <col min="9969" max="9971" width="0" style="31" hidden="1" customWidth="1"/>
    <col min="9972" max="9972" width="11.28515625" style="31" customWidth="1"/>
    <col min="9973" max="9973" width="11.7109375" style="31" customWidth="1"/>
    <col min="9974" max="9974" width="11.85546875" style="31" customWidth="1"/>
    <col min="9975" max="9975" width="11.7109375" style="31" customWidth="1"/>
    <col min="9976" max="9983" width="0" style="31" hidden="1" customWidth="1"/>
    <col min="9984" max="9984" width="13" style="31" customWidth="1"/>
    <col min="9985" max="9985" width="12.28515625" style="31" customWidth="1"/>
    <col min="9986" max="9986" width="11.42578125" style="31" customWidth="1"/>
    <col min="9987" max="9987" width="11" style="31" customWidth="1"/>
    <col min="9988" max="9996" width="0" style="31" hidden="1" customWidth="1"/>
    <col min="9997" max="9997" width="12" style="31" customWidth="1"/>
    <col min="9998" max="9998" width="11.5703125" style="31" customWidth="1"/>
    <col min="9999" max="9999" width="12.28515625" style="31" customWidth="1"/>
    <col min="10000" max="10000" width="12.7109375" style="31" customWidth="1"/>
    <col min="10001" max="10001" width="12.5703125" style="31" customWidth="1"/>
    <col min="10002" max="10002" width="12" style="31" customWidth="1"/>
    <col min="10003" max="10003" width="18.28515625" style="31" customWidth="1"/>
    <col min="10004" max="10004" width="13.28515625" style="31" customWidth="1"/>
    <col min="10005" max="10005" width="22.42578125" style="31" customWidth="1"/>
    <col min="10006" max="10006" width="9.42578125" style="31" customWidth="1"/>
    <col min="10007" max="10007" width="12.85546875" style="31" customWidth="1"/>
    <col min="10008" max="10008" width="10" style="31" customWidth="1"/>
    <col min="10009" max="10010" width="11.140625" style="31" bestFit="1" customWidth="1"/>
    <col min="10011" max="10216" width="9.85546875" style="31"/>
    <col min="10217" max="10217" width="5.42578125" style="31" customWidth="1"/>
    <col min="10218" max="10218" width="28.42578125" style="31" customWidth="1"/>
    <col min="10219" max="10219" width="9.42578125" style="31" customWidth="1"/>
    <col min="10220" max="10220" width="9.85546875" style="31" customWidth="1"/>
    <col min="10221" max="10221" width="7.5703125" style="31" customWidth="1"/>
    <col min="10222" max="10222" width="12.140625" style="31" customWidth="1"/>
    <col min="10223" max="10224" width="13.7109375" style="31" customWidth="1"/>
    <col min="10225" max="10227" width="0" style="31" hidden="1" customWidth="1"/>
    <col min="10228" max="10228" width="11.28515625" style="31" customWidth="1"/>
    <col min="10229" max="10229" width="11.7109375" style="31" customWidth="1"/>
    <col min="10230" max="10230" width="11.85546875" style="31" customWidth="1"/>
    <col min="10231" max="10231" width="11.7109375" style="31" customWidth="1"/>
    <col min="10232" max="10239" width="0" style="31" hidden="1" customWidth="1"/>
    <col min="10240" max="10240" width="13" style="31" customWidth="1"/>
    <col min="10241" max="10241" width="12.28515625" style="31" customWidth="1"/>
    <col min="10242" max="10242" width="11.42578125" style="31" customWidth="1"/>
    <col min="10243" max="10243" width="11" style="31" customWidth="1"/>
    <col min="10244" max="10252" width="0" style="31" hidden="1" customWidth="1"/>
    <col min="10253" max="10253" width="12" style="31" customWidth="1"/>
    <col min="10254" max="10254" width="11.5703125" style="31" customWidth="1"/>
    <col min="10255" max="10255" width="12.28515625" style="31" customWidth="1"/>
    <col min="10256" max="10256" width="12.7109375" style="31" customWidth="1"/>
    <col min="10257" max="10257" width="12.5703125" style="31" customWidth="1"/>
    <col min="10258" max="10258" width="12" style="31" customWidth="1"/>
    <col min="10259" max="10259" width="18.28515625" style="31" customWidth="1"/>
    <col min="10260" max="10260" width="13.28515625" style="31" customWidth="1"/>
    <col min="10261" max="10261" width="22.42578125" style="31" customWidth="1"/>
    <col min="10262" max="10262" width="9.42578125" style="31" customWidth="1"/>
    <col min="10263" max="10263" width="12.85546875" style="31" customWidth="1"/>
    <col min="10264" max="10264" width="10" style="31" customWidth="1"/>
    <col min="10265" max="10266" width="11.140625" style="31" bestFit="1" customWidth="1"/>
    <col min="10267" max="10472" width="9.85546875" style="31"/>
    <col min="10473" max="10473" width="5.42578125" style="31" customWidth="1"/>
    <col min="10474" max="10474" width="28.42578125" style="31" customWidth="1"/>
    <col min="10475" max="10475" width="9.42578125" style="31" customWidth="1"/>
    <col min="10476" max="10476" width="9.85546875" style="31" customWidth="1"/>
    <col min="10477" max="10477" width="7.5703125" style="31" customWidth="1"/>
    <col min="10478" max="10478" width="12.140625" style="31" customWidth="1"/>
    <col min="10479" max="10480" width="13.7109375" style="31" customWidth="1"/>
    <col min="10481" max="10483" width="0" style="31" hidden="1" customWidth="1"/>
    <col min="10484" max="10484" width="11.28515625" style="31" customWidth="1"/>
    <col min="10485" max="10485" width="11.7109375" style="31" customWidth="1"/>
    <col min="10486" max="10486" width="11.85546875" style="31" customWidth="1"/>
    <col min="10487" max="10487" width="11.7109375" style="31" customWidth="1"/>
    <col min="10488" max="10495" width="0" style="31" hidden="1" customWidth="1"/>
    <col min="10496" max="10496" width="13" style="31" customWidth="1"/>
    <col min="10497" max="10497" width="12.28515625" style="31" customWidth="1"/>
    <col min="10498" max="10498" width="11.42578125" style="31" customWidth="1"/>
    <col min="10499" max="10499" width="11" style="31" customWidth="1"/>
    <col min="10500" max="10508" width="0" style="31" hidden="1" customWidth="1"/>
    <col min="10509" max="10509" width="12" style="31" customWidth="1"/>
    <col min="10510" max="10510" width="11.5703125" style="31" customWidth="1"/>
    <col min="10511" max="10511" width="12.28515625" style="31" customWidth="1"/>
    <col min="10512" max="10512" width="12.7109375" style="31" customWidth="1"/>
    <col min="10513" max="10513" width="12.5703125" style="31" customWidth="1"/>
    <col min="10514" max="10514" width="12" style="31" customWidth="1"/>
    <col min="10515" max="10515" width="18.28515625" style="31" customWidth="1"/>
    <col min="10516" max="10516" width="13.28515625" style="31" customWidth="1"/>
    <col min="10517" max="10517" width="22.42578125" style="31" customWidth="1"/>
    <col min="10518" max="10518" width="9.42578125" style="31" customWidth="1"/>
    <col min="10519" max="10519" width="12.85546875" style="31" customWidth="1"/>
    <col min="10520" max="10520" width="10" style="31" customWidth="1"/>
    <col min="10521" max="10522" width="11.140625" style="31" bestFit="1" customWidth="1"/>
    <col min="10523" max="10728" width="9.85546875" style="31"/>
    <col min="10729" max="10729" width="5.42578125" style="31" customWidth="1"/>
    <col min="10730" max="10730" width="28.42578125" style="31" customWidth="1"/>
    <col min="10731" max="10731" width="9.42578125" style="31" customWidth="1"/>
    <col min="10732" max="10732" width="9.85546875" style="31" customWidth="1"/>
    <col min="10733" max="10733" width="7.5703125" style="31" customWidth="1"/>
    <col min="10734" max="10734" width="12.140625" style="31" customWidth="1"/>
    <col min="10735" max="10736" width="13.7109375" style="31" customWidth="1"/>
    <col min="10737" max="10739" width="0" style="31" hidden="1" customWidth="1"/>
    <col min="10740" max="10740" width="11.28515625" style="31" customWidth="1"/>
    <col min="10741" max="10741" width="11.7109375" style="31" customWidth="1"/>
    <col min="10742" max="10742" width="11.85546875" style="31" customWidth="1"/>
    <col min="10743" max="10743" width="11.7109375" style="31" customWidth="1"/>
    <col min="10744" max="10751" width="0" style="31" hidden="1" customWidth="1"/>
    <col min="10752" max="10752" width="13" style="31" customWidth="1"/>
    <col min="10753" max="10753" width="12.28515625" style="31" customWidth="1"/>
    <col min="10754" max="10754" width="11.42578125" style="31" customWidth="1"/>
    <col min="10755" max="10755" width="11" style="31" customWidth="1"/>
    <col min="10756" max="10764" width="0" style="31" hidden="1" customWidth="1"/>
    <col min="10765" max="10765" width="12" style="31" customWidth="1"/>
    <col min="10766" max="10766" width="11.5703125" style="31" customWidth="1"/>
    <col min="10767" max="10767" width="12.28515625" style="31" customWidth="1"/>
    <col min="10768" max="10768" width="12.7109375" style="31" customWidth="1"/>
    <col min="10769" max="10769" width="12.5703125" style="31" customWidth="1"/>
    <col min="10770" max="10770" width="12" style="31" customWidth="1"/>
    <col min="10771" max="10771" width="18.28515625" style="31" customWidth="1"/>
    <col min="10772" max="10772" width="13.28515625" style="31" customWidth="1"/>
    <col min="10773" max="10773" width="22.42578125" style="31" customWidth="1"/>
    <col min="10774" max="10774" width="9.42578125" style="31" customWidth="1"/>
    <col min="10775" max="10775" width="12.85546875" style="31" customWidth="1"/>
    <col min="10776" max="10776" width="10" style="31" customWidth="1"/>
    <col min="10777" max="10778" width="11.140625" style="31" bestFit="1" customWidth="1"/>
    <col min="10779" max="10984" width="9.85546875" style="31"/>
    <col min="10985" max="10985" width="5.42578125" style="31" customWidth="1"/>
    <col min="10986" max="10986" width="28.42578125" style="31" customWidth="1"/>
    <col min="10987" max="10987" width="9.42578125" style="31" customWidth="1"/>
    <col min="10988" max="10988" width="9.85546875" style="31" customWidth="1"/>
    <col min="10989" max="10989" width="7.5703125" style="31" customWidth="1"/>
    <col min="10990" max="10990" width="12.140625" style="31" customWidth="1"/>
    <col min="10991" max="10992" width="13.7109375" style="31" customWidth="1"/>
    <col min="10993" max="10995" width="0" style="31" hidden="1" customWidth="1"/>
    <col min="10996" max="10996" width="11.28515625" style="31" customWidth="1"/>
    <col min="10997" max="10997" width="11.7109375" style="31" customWidth="1"/>
    <col min="10998" max="10998" width="11.85546875" style="31" customWidth="1"/>
    <col min="10999" max="10999" width="11.7109375" style="31" customWidth="1"/>
    <col min="11000" max="11007" width="0" style="31" hidden="1" customWidth="1"/>
    <col min="11008" max="11008" width="13" style="31" customWidth="1"/>
    <col min="11009" max="11009" width="12.28515625" style="31" customWidth="1"/>
    <col min="11010" max="11010" width="11.42578125" style="31" customWidth="1"/>
    <col min="11011" max="11011" width="11" style="31" customWidth="1"/>
    <col min="11012" max="11020" width="0" style="31" hidden="1" customWidth="1"/>
    <col min="11021" max="11021" width="12" style="31" customWidth="1"/>
    <col min="11022" max="11022" width="11.5703125" style="31" customWidth="1"/>
    <col min="11023" max="11023" width="12.28515625" style="31" customWidth="1"/>
    <col min="11024" max="11024" width="12.7109375" style="31" customWidth="1"/>
    <col min="11025" max="11025" width="12.5703125" style="31" customWidth="1"/>
    <col min="11026" max="11026" width="12" style="31" customWidth="1"/>
    <col min="11027" max="11027" width="18.28515625" style="31" customWidth="1"/>
    <col min="11028" max="11028" width="13.28515625" style="31" customWidth="1"/>
    <col min="11029" max="11029" width="22.42578125" style="31" customWidth="1"/>
    <col min="11030" max="11030" width="9.42578125" style="31" customWidth="1"/>
    <col min="11031" max="11031" width="12.85546875" style="31" customWidth="1"/>
    <col min="11032" max="11032" width="10" style="31" customWidth="1"/>
    <col min="11033" max="11034" width="11.140625" style="31" bestFit="1" customWidth="1"/>
    <col min="11035" max="11240" width="9.85546875" style="31"/>
    <col min="11241" max="11241" width="5.42578125" style="31" customWidth="1"/>
    <col min="11242" max="11242" width="28.42578125" style="31" customWidth="1"/>
    <col min="11243" max="11243" width="9.42578125" style="31" customWidth="1"/>
    <col min="11244" max="11244" width="9.85546875" style="31" customWidth="1"/>
    <col min="11245" max="11245" width="7.5703125" style="31" customWidth="1"/>
    <col min="11246" max="11246" width="12.140625" style="31" customWidth="1"/>
    <col min="11247" max="11248" width="13.7109375" style="31" customWidth="1"/>
    <col min="11249" max="11251" width="0" style="31" hidden="1" customWidth="1"/>
    <col min="11252" max="11252" width="11.28515625" style="31" customWidth="1"/>
    <col min="11253" max="11253" width="11.7109375" style="31" customWidth="1"/>
    <col min="11254" max="11254" width="11.85546875" style="31" customWidth="1"/>
    <col min="11255" max="11255" width="11.7109375" style="31" customWidth="1"/>
    <col min="11256" max="11263" width="0" style="31" hidden="1" customWidth="1"/>
    <col min="11264" max="11264" width="13" style="31" customWidth="1"/>
    <col min="11265" max="11265" width="12.28515625" style="31" customWidth="1"/>
    <col min="11266" max="11266" width="11.42578125" style="31" customWidth="1"/>
    <col min="11267" max="11267" width="11" style="31" customWidth="1"/>
    <col min="11268" max="11276" width="0" style="31" hidden="1" customWidth="1"/>
    <col min="11277" max="11277" width="12" style="31" customWidth="1"/>
    <col min="11278" max="11278" width="11.5703125" style="31" customWidth="1"/>
    <col min="11279" max="11279" width="12.28515625" style="31" customWidth="1"/>
    <col min="11280" max="11280" width="12.7109375" style="31" customWidth="1"/>
    <col min="11281" max="11281" width="12.5703125" style="31" customWidth="1"/>
    <col min="11282" max="11282" width="12" style="31" customWidth="1"/>
    <col min="11283" max="11283" width="18.28515625" style="31" customWidth="1"/>
    <col min="11284" max="11284" width="13.28515625" style="31" customWidth="1"/>
    <col min="11285" max="11285" width="22.42578125" style="31" customWidth="1"/>
    <col min="11286" max="11286" width="9.42578125" style="31" customWidth="1"/>
    <col min="11287" max="11287" width="12.85546875" style="31" customWidth="1"/>
    <col min="11288" max="11288" width="10" style="31" customWidth="1"/>
    <col min="11289" max="11290" width="11.140625" style="31" bestFit="1" customWidth="1"/>
    <col min="11291" max="11496" width="9.85546875" style="31"/>
    <col min="11497" max="11497" width="5.42578125" style="31" customWidth="1"/>
    <col min="11498" max="11498" width="28.42578125" style="31" customWidth="1"/>
    <col min="11499" max="11499" width="9.42578125" style="31" customWidth="1"/>
    <col min="11500" max="11500" width="9.85546875" style="31" customWidth="1"/>
    <col min="11501" max="11501" width="7.5703125" style="31" customWidth="1"/>
    <col min="11502" max="11502" width="12.140625" style="31" customWidth="1"/>
    <col min="11503" max="11504" width="13.7109375" style="31" customWidth="1"/>
    <col min="11505" max="11507" width="0" style="31" hidden="1" customWidth="1"/>
    <col min="11508" max="11508" width="11.28515625" style="31" customWidth="1"/>
    <col min="11509" max="11509" width="11.7109375" style="31" customWidth="1"/>
    <col min="11510" max="11510" width="11.85546875" style="31" customWidth="1"/>
    <col min="11511" max="11511" width="11.7109375" style="31" customWidth="1"/>
    <col min="11512" max="11519" width="0" style="31" hidden="1" customWidth="1"/>
    <col min="11520" max="11520" width="13" style="31" customWidth="1"/>
    <col min="11521" max="11521" width="12.28515625" style="31" customWidth="1"/>
    <col min="11522" max="11522" width="11.42578125" style="31" customWidth="1"/>
    <col min="11523" max="11523" width="11" style="31" customWidth="1"/>
    <col min="11524" max="11532" width="0" style="31" hidden="1" customWidth="1"/>
    <col min="11533" max="11533" width="12" style="31" customWidth="1"/>
    <col min="11534" max="11534" width="11.5703125" style="31" customWidth="1"/>
    <col min="11535" max="11535" width="12.28515625" style="31" customWidth="1"/>
    <col min="11536" max="11536" width="12.7109375" style="31" customWidth="1"/>
    <col min="11537" max="11537" width="12.5703125" style="31" customWidth="1"/>
    <col min="11538" max="11538" width="12" style="31" customWidth="1"/>
    <col min="11539" max="11539" width="18.28515625" style="31" customWidth="1"/>
    <col min="11540" max="11540" width="13.28515625" style="31" customWidth="1"/>
    <col min="11541" max="11541" width="22.42578125" style="31" customWidth="1"/>
    <col min="11542" max="11542" width="9.42578125" style="31" customWidth="1"/>
    <col min="11543" max="11543" width="12.85546875" style="31" customWidth="1"/>
    <col min="11544" max="11544" width="10" style="31" customWidth="1"/>
    <col min="11545" max="11546" width="11.140625" style="31" bestFit="1" customWidth="1"/>
    <col min="11547" max="11752" width="9.85546875" style="31"/>
    <col min="11753" max="11753" width="5.42578125" style="31" customWidth="1"/>
    <col min="11754" max="11754" width="28.42578125" style="31" customWidth="1"/>
    <col min="11755" max="11755" width="9.42578125" style="31" customWidth="1"/>
    <col min="11756" max="11756" width="9.85546875" style="31" customWidth="1"/>
    <col min="11757" max="11757" width="7.5703125" style="31" customWidth="1"/>
    <col min="11758" max="11758" width="12.140625" style="31" customWidth="1"/>
    <col min="11759" max="11760" width="13.7109375" style="31" customWidth="1"/>
    <col min="11761" max="11763" width="0" style="31" hidden="1" customWidth="1"/>
    <col min="11764" max="11764" width="11.28515625" style="31" customWidth="1"/>
    <col min="11765" max="11765" width="11.7109375" style="31" customWidth="1"/>
    <col min="11766" max="11766" width="11.85546875" style="31" customWidth="1"/>
    <col min="11767" max="11767" width="11.7109375" style="31" customWidth="1"/>
    <col min="11768" max="11775" width="0" style="31" hidden="1" customWidth="1"/>
    <col min="11776" max="11776" width="13" style="31" customWidth="1"/>
    <col min="11777" max="11777" width="12.28515625" style="31" customWidth="1"/>
    <col min="11778" max="11778" width="11.42578125" style="31" customWidth="1"/>
    <col min="11779" max="11779" width="11" style="31" customWidth="1"/>
    <col min="11780" max="11788" width="0" style="31" hidden="1" customWidth="1"/>
    <col min="11789" max="11789" width="12" style="31" customWidth="1"/>
    <col min="11790" max="11790" width="11.5703125" style="31" customWidth="1"/>
    <col min="11791" max="11791" width="12.28515625" style="31" customWidth="1"/>
    <col min="11792" max="11792" width="12.7109375" style="31" customWidth="1"/>
    <col min="11793" max="11793" width="12.5703125" style="31" customWidth="1"/>
    <col min="11794" max="11794" width="12" style="31" customWidth="1"/>
    <col min="11795" max="11795" width="18.28515625" style="31" customWidth="1"/>
    <col min="11796" max="11796" width="13.28515625" style="31" customWidth="1"/>
    <col min="11797" max="11797" width="22.42578125" style="31" customWidth="1"/>
    <col min="11798" max="11798" width="9.42578125" style="31" customWidth="1"/>
    <col min="11799" max="11799" width="12.85546875" style="31" customWidth="1"/>
    <col min="11800" max="11800" width="10" style="31" customWidth="1"/>
    <col min="11801" max="11802" width="11.140625" style="31" bestFit="1" customWidth="1"/>
    <col min="11803" max="12008" width="9.85546875" style="31"/>
    <col min="12009" max="12009" width="5.42578125" style="31" customWidth="1"/>
    <col min="12010" max="12010" width="28.42578125" style="31" customWidth="1"/>
    <col min="12011" max="12011" width="9.42578125" style="31" customWidth="1"/>
    <col min="12012" max="12012" width="9.85546875" style="31" customWidth="1"/>
    <col min="12013" max="12013" width="7.5703125" style="31" customWidth="1"/>
    <col min="12014" max="12014" width="12.140625" style="31" customWidth="1"/>
    <col min="12015" max="12016" width="13.7109375" style="31" customWidth="1"/>
    <col min="12017" max="12019" width="0" style="31" hidden="1" customWidth="1"/>
    <col min="12020" max="12020" width="11.28515625" style="31" customWidth="1"/>
    <col min="12021" max="12021" width="11.7109375" style="31" customWidth="1"/>
    <col min="12022" max="12022" width="11.85546875" style="31" customWidth="1"/>
    <col min="12023" max="12023" width="11.7109375" style="31" customWidth="1"/>
    <col min="12024" max="12031" width="0" style="31" hidden="1" customWidth="1"/>
    <col min="12032" max="12032" width="13" style="31" customWidth="1"/>
    <col min="12033" max="12033" width="12.28515625" style="31" customWidth="1"/>
    <col min="12034" max="12034" width="11.42578125" style="31" customWidth="1"/>
    <col min="12035" max="12035" width="11" style="31" customWidth="1"/>
    <col min="12036" max="12044" width="0" style="31" hidden="1" customWidth="1"/>
    <col min="12045" max="12045" width="12" style="31" customWidth="1"/>
    <col min="12046" max="12046" width="11.5703125" style="31" customWidth="1"/>
    <col min="12047" max="12047" width="12.28515625" style="31" customWidth="1"/>
    <col min="12048" max="12048" width="12.7109375" style="31" customWidth="1"/>
    <col min="12049" max="12049" width="12.5703125" style="31" customWidth="1"/>
    <col min="12050" max="12050" width="12" style="31" customWidth="1"/>
    <col min="12051" max="12051" width="18.28515625" style="31" customWidth="1"/>
    <col min="12052" max="12052" width="13.28515625" style="31" customWidth="1"/>
    <col min="12053" max="12053" width="22.42578125" style="31" customWidth="1"/>
    <col min="12054" max="12054" width="9.42578125" style="31" customWidth="1"/>
    <col min="12055" max="12055" width="12.85546875" style="31" customWidth="1"/>
    <col min="12056" max="12056" width="10" style="31" customWidth="1"/>
    <col min="12057" max="12058" width="11.140625" style="31" bestFit="1" customWidth="1"/>
    <col min="12059" max="12264" width="9.85546875" style="31"/>
    <col min="12265" max="12265" width="5.42578125" style="31" customWidth="1"/>
    <col min="12266" max="12266" width="28.42578125" style="31" customWidth="1"/>
    <col min="12267" max="12267" width="9.42578125" style="31" customWidth="1"/>
    <col min="12268" max="12268" width="9.85546875" style="31" customWidth="1"/>
    <col min="12269" max="12269" width="7.5703125" style="31" customWidth="1"/>
    <col min="12270" max="12270" width="12.140625" style="31" customWidth="1"/>
    <col min="12271" max="12272" width="13.7109375" style="31" customWidth="1"/>
    <col min="12273" max="12275" width="0" style="31" hidden="1" customWidth="1"/>
    <col min="12276" max="12276" width="11.28515625" style="31" customWidth="1"/>
    <col min="12277" max="12277" width="11.7109375" style="31" customWidth="1"/>
    <col min="12278" max="12278" width="11.85546875" style="31" customWidth="1"/>
    <col min="12279" max="12279" width="11.7109375" style="31" customWidth="1"/>
    <col min="12280" max="12287" width="0" style="31" hidden="1" customWidth="1"/>
    <col min="12288" max="12288" width="13" style="31" customWidth="1"/>
    <col min="12289" max="12289" width="12.28515625" style="31" customWidth="1"/>
    <col min="12290" max="12290" width="11.42578125" style="31" customWidth="1"/>
    <col min="12291" max="12291" width="11" style="31" customWidth="1"/>
    <col min="12292" max="12300" width="0" style="31" hidden="1" customWidth="1"/>
    <col min="12301" max="12301" width="12" style="31" customWidth="1"/>
    <col min="12302" max="12302" width="11.5703125" style="31" customWidth="1"/>
    <col min="12303" max="12303" width="12.28515625" style="31" customWidth="1"/>
    <col min="12304" max="12304" width="12.7109375" style="31" customWidth="1"/>
    <col min="12305" max="12305" width="12.5703125" style="31" customWidth="1"/>
    <col min="12306" max="12306" width="12" style="31" customWidth="1"/>
    <col min="12307" max="12307" width="18.28515625" style="31" customWidth="1"/>
    <col min="12308" max="12308" width="13.28515625" style="31" customWidth="1"/>
    <col min="12309" max="12309" width="22.42578125" style="31" customWidth="1"/>
    <col min="12310" max="12310" width="9.42578125" style="31" customWidth="1"/>
    <col min="12311" max="12311" width="12.85546875" style="31" customWidth="1"/>
    <col min="12312" max="12312" width="10" style="31" customWidth="1"/>
    <col min="12313" max="12314" width="11.140625" style="31" bestFit="1" customWidth="1"/>
    <col min="12315" max="12520" width="9.85546875" style="31"/>
    <col min="12521" max="12521" width="5.42578125" style="31" customWidth="1"/>
    <col min="12522" max="12522" width="28.42578125" style="31" customWidth="1"/>
    <col min="12523" max="12523" width="9.42578125" style="31" customWidth="1"/>
    <col min="12524" max="12524" width="9.85546875" style="31" customWidth="1"/>
    <col min="12525" max="12525" width="7.5703125" style="31" customWidth="1"/>
    <col min="12526" max="12526" width="12.140625" style="31" customWidth="1"/>
    <col min="12527" max="12528" width="13.7109375" style="31" customWidth="1"/>
    <col min="12529" max="12531" width="0" style="31" hidden="1" customWidth="1"/>
    <col min="12532" max="12532" width="11.28515625" style="31" customWidth="1"/>
    <col min="12533" max="12533" width="11.7109375" style="31" customWidth="1"/>
    <col min="12534" max="12534" width="11.85546875" style="31" customWidth="1"/>
    <col min="12535" max="12535" width="11.7109375" style="31" customWidth="1"/>
    <col min="12536" max="12543" width="0" style="31" hidden="1" customWidth="1"/>
    <col min="12544" max="12544" width="13" style="31" customWidth="1"/>
    <col min="12545" max="12545" width="12.28515625" style="31" customWidth="1"/>
    <col min="12546" max="12546" width="11.42578125" style="31" customWidth="1"/>
    <col min="12547" max="12547" width="11" style="31" customWidth="1"/>
    <col min="12548" max="12556" width="0" style="31" hidden="1" customWidth="1"/>
    <col min="12557" max="12557" width="12" style="31" customWidth="1"/>
    <col min="12558" max="12558" width="11.5703125" style="31" customWidth="1"/>
    <col min="12559" max="12559" width="12.28515625" style="31" customWidth="1"/>
    <col min="12560" max="12560" width="12.7109375" style="31" customWidth="1"/>
    <col min="12561" max="12561" width="12.5703125" style="31" customWidth="1"/>
    <col min="12562" max="12562" width="12" style="31" customWidth="1"/>
    <col min="12563" max="12563" width="18.28515625" style="31" customWidth="1"/>
    <col min="12564" max="12564" width="13.28515625" style="31" customWidth="1"/>
    <col min="12565" max="12565" width="22.42578125" style="31" customWidth="1"/>
    <col min="12566" max="12566" width="9.42578125" style="31" customWidth="1"/>
    <col min="12567" max="12567" width="12.85546875" style="31" customWidth="1"/>
    <col min="12568" max="12568" width="10" style="31" customWidth="1"/>
    <col min="12569" max="12570" width="11.140625" style="31" bestFit="1" customWidth="1"/>
    <col min="12571" max="12776" width="9.85546875" style="31"/>
    <col min="12777" max="12777" width="5.42578125" style="31" customWidth="1"/>
    <col min="12778" max="12778" width="28.42578125" style="31" customWidth="1"/>
    <col min="12779" max="12779" width="9.42578125" style="31" customWidth="1"/>
    <col min="12780" max="12780" width="9.85546875" style="31" customWidth="1"/>
    <col min="12781" max="12781" width="7.5703125" style="31" customWidth="1"/>
    <col min="12782" max="12782" width="12.140625" style="31" customWidth="1"/>
    <col min="12783" max="12784" width="13.7109375" style="31" customWidth="1"/>
    <col min="12785" max="12787" width="0" style="31" hidden="1" customWidth="1"/>
    <col min="12788" max="12788" width="11.28515625" style="31" customWidth="1"/>
    <col min="12789" max="12789" width="11.7109375" style="31" customWidth="1"/>
    <col min="12790" max="12790" width="11.85546875" style="31" customWidth="1"/>
    <col min="12791" max="12791" width="11.7109375" style="31" customWidth="1"/>
    <col min="12792" max="12799" width="0" style="31" hidden="1" customWidth="1"/>
    <col min="12800" max="12800" width="13" style="31" customWidth="1"/>
    <col min="12801" max="12801" width="12.28515625" style="31" customWidth="1"/>
    <col min="12802" max="12802" width="11.42578125" style="31" customWidth="1"/>
    <col min="12803" max="12803" width="11" style="31" customWidth="1"/>
    <col min="12804" max="12812" width="0" style="31" hidden="1" customWidth="1"/>
    <col min="12813" max="12813" width="12" style="31" customWidth="1"/>
    <col min="12814" max="12814" width="11.5703125" style="31" customWidth="1"/>
    <col min="12815" max="12815" width="12.28515625" style="31" customWidth="1"/>
    <col min="12816" max="12816" width="12.7109375" style="31" customWidth="1"/>
    <col min="12817" max="12817" width="12.5703125" style="31" customWidth="1"/>
    <col min="12818" max="12818" width="12" style="31" customWidth="1"/>
    <col min="12819" max="12819" width="18.28515625" style="31" customWidth="1"/>
    <col min="12820" max="12820" width="13.28515625" style="31" customWidth="1"/>
    <col min="12821" max="12821" width="22.42578125" style="31" customWidth="1"/>
    <col min="12822" max="12822" width="9.42578125" style="31" customWidth="1"/>
    <col min="12823" max="12823" width="12.85546875" style="31" customWidth="1"/>
    <col min="12824" max="12824" width="10" style="31" customWidth="1"/>
    <col min="12825" max="12826" width="11.140625" style="31" bestFit="1" customWidth="1"/>
    <col min="12827" max="13032" width="9.85546875" style="31"/>
    <col min="13033" max="13033" width="5.42578125" style="31" customWidth="1"/>
    <col min="13034" max="13034" width="28.42578125" style="31" customWidth="1"/>
    <col min="13035" max="13035" width="9.42578125" style="31" customWidth="1"/>
    <col min="13036" max="13036" width="9.85546875" style="31" customWidth="1"/>
    <col min="13037" max="13037" width="7.5703125" style="31" customWidth="1"/>
    <col min="13038" max="13038" width="12.140625" style="31" customWidth="1"/>
    <col min="13039" max="13040" width="13.7109375" style="31" customWidth="1"/>
    <col min="13041" max="13043" width="0" style="31" hidden="1" customWidth="1"/>
    <col min="13044" max="13044" width="11.28515625" style="31" customWidth="1"/>
    <col min="13045" max="13045" width="11.7109375" style="31" customWidth="1"/>
    <col min="13046" max="13046" width="11.85546875" style="31" customWidth="1"/>
    <col min="13047" max="13047" width="11.7109375" style="31" customWidth="1"/>
    <col min="13048" max="13055" width="0" style="31" hidden="1" customWidth="1"/>
    <col min="13056" max="13056" width="13" style="31" customWidth="1"/>
    <col min="13057" max="13057" width="12.28515625" style="31" customWidth="1"/>
    <col min="13058" max="13058" width="11.42578125" style="31" customWidth="1"/>
    <col min="13059" max="13059" width="11" style="31" customWidth="1"/>
    <col min="13060" max="13068" width="0" style="31" hidden="1" customWidth="1"/>
    <col min="13069" max="13069" width="12" style="31" customWidth="1"/>
    <col min="13070" max="13070" width="11.5703125" style="31" customWidth="1"/>
    <col min="13071" max="13071" width="12.28515625" style="31" customWidth="1"/>
    <col min="13072" max="13072" width="12.7109375" style="31" customWidth="1"/>
    <col min="13073" max="13073" width="12.5703125" style="31" customWidth="1"/>
    <col min="13074" max="13074" width="12" style="31" customWidth="1"/>
    <col min="13075" max="13075" width="18.28515625" style="31" customWidth="1"/>
    <col min="13076" max="13076" width="13.28515625" style="31" customWidth="1"/>
    <col min="13077" max="13077" width="22.42578125" style="31" customWidth="1"/>
    <col min="13078" max="13078" width="9.42578125" style="31" customWidth="1"/>
    <col min="13079" max="13079" width="12.85546875" style="31" customWidth="1"/>
    <col min="13080" max="13080" width="10" style="31" customWidth="1"/>
    <col min="13081" max="13082" width="11.140625" style="31" bestFit="1" customWidth="1"/>
    <col min="13083" max="13288" width="9.85546875" style="31"/>
    <col min="13289" max="13289" width="5.42578125" style="31" customWidth="1"/>
    <col min="13290" max="13290" width="28.42578125" style="31" customWidth="1"/>
    <col min="13291" max="13291" width="9.42578125" style="31" customWidth="1"/>
    <col min="13292" max="13292" width="9.85546875" style="31" customWidth="1"/>
    <col min="13293" max="13293" width="7.5703125" style="31" customWidth="1"/>
    <col min="13294" max="13294" width="12.140625" style="31" customWidth="1"/>
    <col min="13295" max="13296" width="13.7109375" style="31" customWidth="1"/>
    <col min="13297" max="13299" width="0" style="31" hidden="1" customWidth="1"/>
    <col min="13300" max="13300" width="11.28515625" style="31" customWidth="1"/>
    <col min="13301" max="13301" width="11.7109375" style="31" customWidth="1"/>
    <col min="13302" max="13302" width="11.85546875" style="31" customWidth="1"/>
    <col min="13303" max="13303" width="11.7109375" style="31" customWidth="1"/>
    <col min="13304" max="13311" width="0" style="31" hidden="1" customWidth="1"/>
    <col min="13312" max="13312" width="13" style="31" customWidth="1"/>
    <col min="13313" max="13313" width="12.28515625" style="31" customWidth="1"/>
    <col min="13314" max="13314" width="11.42578125" style="31" customWidth="1"/>
    <col min="13315" max="13315" width="11" style="31" customWidth="1"/>
    <col min="13316" max="13324" width="0" style="31" hidden="1" customWidth="1"/>
    <col min="13325" max="13325" width="12" style="31" customWidth="1"/>
    <col min="13326" max="13326" width="11.5703125" style="31" customWidth="1"/>
    <col min="13327" max="13327" width="12.28515625" style="31" customWidth="1"/>
    <col min="13328" max="13328" width="12.7109375" style="31" customWidth="1"/>
    <col min="13329" max="13329" width="12.5703125" style="31" customWidth="1"/>
    <col min="13330" max="13330" width="12" style="31" customWidth="1"/>
    <col min="13331" max="13331" width="18.28515625" style="31" customWidth="1"/>
    <col min="13332" max="13332" width="13.28515625" style="31" customWidth="1"/>
    <col min="13333" max="13333" width="22.42578125" style="31" customWidth="1"/>
    <col min="13334" max="13334" width="9.42578125" style="31" customWidth="1"/>
    <col min="13335" max="13335" width="12.85546875" style="31" customWidth="1"/>
    <col min="13336" max="13336" width="10" style="31" customWidth="1"/>
    <col min="13337" max="13338" width="11.140625" style="31" bestFit="1" customWidth="1"/>
    <col min="13339" max="13544" width="9.85546875" style="31"/>
    <col min="13545" max="13545" width="5.42578125" style="31" customWidth="1"/>
    <col min="13546" max="13546" width="28.42578125" style="31" customWidth="1"/>
    <col min="13547" max="13547" width="9.42578125" style="31" customWidth="1"/>
    <col min="13548" max="13548" width="9.85546875" style="31" customWidth="1"/>
    <col min="13549" max="13549" width="7.5703125" style="31" customWidth="1"/>
    <col min="13550" max="13550" width="12.140625" style="31" customWidth="1"/>
    <col min="13551" max="13552" width="13.7109375" style="31" customWidth="1"/>
    <col min="13553" max="13555" width="0" style="31" hidden="1" customWidth="1"/>
    <col min="13556" max="13556" width="11.28515625" style="31" customWidth="1"/>
    <col min="13557" max="13557" width="11.7109375" style="31" customWidth="1"/>
    <col min="13558" max="13558" width="11.85546875" style="31" customWidth="1"/>
    <col min="13559" max="13559" width="11.7109375" style="31" customWidth="1"/>
    <col min="13560" max="13567" width="0" style="31" hidden="1" customWidth="1"/>
    <col min="13568" max="13568" width="13" style="31" customWidth="1"/>
    <col min="13569" max="13569" width="12.28515625" style="31" customWidth="1"/>
    <col min="13570" max="13570" width="11.42578125" style="31" customWidth="1"/>
    <col min="13571" max="13571" width="11" style="31" customWidth="1"/>
    <col min="13572" max="13580" width="0" style="31" hidden="1" customWidth="1"/>
    <col min="13581" max="13581" width="12" style="31" customWidth="1"/>
    <col min="13582" max="13582" width="11.5703125" style="31" customWidth="1"/>
    <col min="13583" max="13583" width="12.28515625" style="31" customWidth="1"/>
    <col min="13584" max="13584" width="12.7109375" style="31" customWidth="1"/>
    <col min="13585" max="13585" width="12.5703125" style="31" customWidth="1"/>
    <col min="13586" max="13586" width="12" style="31" customWidth="1"/>
    <col min="13587" max="13587" width="18.28515625" style="31" customWidth="1"/>
    <col min="13588" max="13588" width="13.28515625" style="31" customWidth="1"/>
    <col min="13589" max="13589" width="22.42578125" style="31" customWidth="1"/>
    <col min="13590" max="13590" width="9.42578125" style="31" customWidth="1"/>
    <col min="13591" max="13591" width="12.85546875" style="31" customWidth="1"/>
    <col min="13592" max="13592" width="10" style="31" customWidth="1"/>
    <col min="13593" max="13594" width="11.140625" style="31" bestFit="1" customWidth="1"/>
    <col min="13595" max="13800" width="9.85546875" style="31"/>
    <col min="13801" max="13801" width="5.42578125" style="31" customWidth="1"/>
    <col min="13802" max="13802" width="28.42578125" style="31" customWidth="1"/>
    <col min="13803" max="13803" width="9.42578125" style="31" customWidth="1"/>
    <col min="13804" max="13804" width="9.85546875" style="31" customWidth="1"/>
    <col min="13805" max="13805" width="7.5703125" style="31" customWidth="1"/>
    <col min="13806" max="13806" width="12.140625" style="31" customWidth="1"/>
    <col min="13807" max="13808" width="13.7109375" style="31" customWidth="1"/>
    <col min="13809" max="13811" width="0" style="31" hidden="1" customWidth="1"/>
    <col min="13812" max="13812" width="11.28515625" style="31" customWidth="1"/>
    <col min="13813" max="13813" width="11.7109375" style="31" customWidth="1"/>
    <col min="13814" max="13814" width="11.85546875" style="31" customWidth="1"/>
    <col min="13815" max="13815" width="11.7109375" style="31" customWidth="1"/>
    <col min="13816" max="13823" width="0" style="31" hidden="1" customWidth="1"/>
    <col min="13824" max="13824" width="13" style="31" customWidth="1"/>
    <col min="13825" max="13825" width="12.28515625" style="31" customWidth="1"/>
    <col min="13826" max="13826" width="11.42578125" style="31" customWidth="1"/>
    <col min="13827" max="13827" width="11" style="31" customWidth="1"/>
    <col min="13828" max="13836" width="0" style="31" hidden="1" customWidth="1"/>
    <col min="13837" max="13837" width="12" style="31" customWidth="1"/>
    <col min="13838" max="13838" width="11.5703125" style="31" customWidth="1"/>
    <col min="13839" max="13839" width="12.28515625" style="31" customWidth="1"/>
    <col min="13840" max="13840" width="12.7109375" style="31" customWidth="1"/>
    <col min="13841" max="13841" width="12.5703125" style="31" customWidth="1"/>
    <col min="13842" max="13842" width="12" style="31" customWidth="1"/>
    <col min="13843" max="13843" width="18.28515625" style="31" customWidth="1"/>
    <col min="13844" max="13844" width="13.28515625" style="31" customWidth="1"/>
    <col min="13845" max="13845" width="22.42578125" style="31" customWidth="1"/>
    <col min="13846" max="13846" width="9.42578125" style="31" customWidth="1"/>
    <col min="13847" max="13847" width="12.85546875" style="31" customWidth="1"/>
    <col min="13848" max="13848" width="10" style="31" customWidth="1"/>
    <col min="13849" max="13850" width="11.140625" style="31" bestFit="1" customWidth="1"/>
    <col min="13851" max="14056" width="9.85546875" style="31"/>
    <col min="14057" max="14057" width="5.42578125" style="31" customWidth="1"/>
    <col min="14058" max="14058" width="28.42578125" style="31" customWidth="1"/>
    <col min="14059" max="14059" width="9.42578125" style="31" customWidth="1"/>
    <col min="14060" max="14060" width="9.85546875" style="31" customWidth="1"/>
    <col min="14061" max="14061" width="7.5703125" style="31" customWidth="1"/>
    <col min="14062" max="14062" width="12.140625" style="31" customWidth="1"/>
    <col min="14063" max="14064" width="13.7109375" style="31" customWidth="1"/>
    <col min="14065" max="14067" width="0" style="31" hidden="1" customWidth="1"/>
    <col min="14068" max="14068" width="11.28515625" style="31" customWidth="1"/>
    <col min="14069" max="14069" width="11.7109375" style="31" customWidth="1"/>
    <col min="14070" max="14070" width="11.85546875" style="31" customWidth="1"/>
    <col min="14071" max="14071" width="11.7109375" style="31" customWidth="1"/>
    <col min="14072" max="14079" width="0" style="31" hidden="1" customWidth="1"/>
    <col min="14080" max="14080" width="13" style="31" customWidth="1"/>
    <col min="14081" max="14081" width="12.28515625" style="31" customWidth="1"/>
    <col min="14082" max="14082" width="11.42578125" style="31" customWidth="1"/>
    <col min="14083" max="14083" width="11" style="31" customWidth="1"/>
    <col min="14084" max="14092" width="0" style="31" hidden="1" customWidth="1"/>
    <col min="14093" max="14093" width="12" style="31" customWidth="1"/>
    <col min="14094" max="14094" width="11.5703125" style="31" customWidth="1"/>
    <col min="14095" max="14095" width="12.28515625" style="31" customWidth="1"/>
    <col min="14096" max="14096" width="12.7109375" style="31" customWidth="1"/>
    <col min="14097" max="14097" width="12.5703125" style="31" customWidth="1"/>
    <col min="14098" max="14098" width="12" style="31" customWidth="1"/>
    <col min="14099" max="14099" width="18.28515625" style="31" customWidth="1"/>
    <col min="14100" max="14100" width="13.28515625" style="31" customWidth="1"/>
    <col min="14101" max="14101" width="22.42578125" style="31" customWidth="1"/>
    <col min="14102" max="14102" width="9.42578125" style="31" customWidth="1"/>
    <col min="14103" max="14103" width="12.85546875" style="31" customWidth="1"/>
    <col min="14104" max="14104" width="10" style="31" customWidth="1"/>
    <col min="14105" max="14106" width="11.140625" style="31" bestFit="1" customWidth="1"/>
    <col min="14107" max="14312" width="9.85546875" style="31"/>
    <col min="14313" max="14313" width="5.42578125" style="31" customWidth="1"/>
    <col min="14314" max="14314" width="28.42578125" style="31" customWidth="1"/>
    <col min="14315" max="14315" width="9.42578125" style="31" customWidth="1"/>
    <col min="14316" max="14316" width="9.85546875" style="31" customWidth="1"/>
    <col min="14317" max="14317" width="7.5703125" style="31" customWidth="1"/>
    <col min="14318" max="14318" width="12.140625" style="31" customWidth="1"/>
    <col min="14319" max="14320" width="13.7109375" style="31" customWidth="1"/>
    <col min="14321" max="14323" width="0" style="31" hidden="1" customWidth="1"/>
    <col min="14324" max="14324" width="11.28515625" style="31" customWidth="1"/>
    <col min="14325" max="14325" width="11.7109375" style="31" customWidth="1"/>
    <col min="14326" max="14326" width="11.85546875" style="31" customWidth="1"/>
    <col min="14327" max="14327" width="11.7109375" style="31" customWidth="1"/>
    <col min="14328" max="14335" width="0" style="31" hidden="1" customWidth="1"/>
    <col min="14336" max="14336" width="13" style="31" customWidth="1"/>
    <col min="14337" max="14337" width="12.28515625" style="31" customWidth="1"/>
    <col min="14338" max="14338" width="11.42578125" style="31" customWidth="1"/>
    <col min="14339" max="14339" width="11" style="31" customWidth="1"/>
    <col min="14340" max="14348" width="0" style="31" hidden="1" customWidth="1"/>
    <col min="14349" max="14349" width="12" style="31" customWidth="1"/>
    <col min="14350" max="14350" width="11.5703125" style="31" customWidth="1"/>
    <col min="14351" max="14351" width="12.28515625" style="31" customWidth="1"/>
    <col min="14352" max="14352" width="12.7109375" style="31" customWidth="1"/>
    <col min="14353" max="14353" width="12.5703125" style="31" customWidth="1"/>
    <col min="14354" max="14354" width="12" style="31" customWidth="1"/>
    <col min="14355" max="14355" width="18.28515625" style="31" customWidth="1"/>
    <col min="14356" max="14356" width="13.28515625" style="31" customWidth="1"/>
    <col min="14357" max="14357" width="22.42578125" style="31" customWidth="1"/>
    <col min="14358" max="14358" width="9.42578125" style="31" customWidth="1"/>
    <col min="14359" max="14359" width="12.85546875" style="31" customWidth="1"/>
    <col min="14360" max="14360" width="10" style="31" customWidth="1"/>
    <col min="14361" max="14362" width="11.140625" style="31" bestFit="1" customWidth="1"/>
    <col min="14363" max="14568" width="9.85546875" style="31"/>
    <col min="14569" max="14569" width="5.42578125" style="31" customWidth="1"/>
    <col min="14570" max="14570" width="28.42578125" style="31" customWidth="1"/>
    <col min="14571" max="14571" width="9.42578125" style="31" customWidth="1"/>
    <col min="14572" max="14572" width="9.85546875" style="31" customWidth="1"/>
    <col min="14573" max="14573" width="7.5703125" style="31" customWidth="1"/>
    <col min="14574" max="14574" width="12.140625" style="31" customWidth="1"/>
    <col min="14575" max="14576" width="13.7109375" style="31" customWidth="1"/>
    <col min="14577" max="14579" width="0" style="31" hidden="1" customWidth="1"/>
    <col min="14580" max="14580" width="11.28515625" style="31" customWidth="1"/>
    <col min="14581" max="14581" width="11.7109375" style="31" customWidth="1"/>
    <col min="14582" max="14582" width="11.85546875" style="31" customWidth="1"/>
    <col min="14583" max="14583" width="11.7109375" style="31" customWidth="1"/>
    <col min="14584" max="14591" width="0" style="31" hidden="1" customWidth="1"/>
    <col min="14592" max="14592" width="13" style="31" customWidth="1"/>
    <col min="14593" max="14593" width="12.28515625" style="31" customWidth="1"/>
    <col min="14594" max="14594" width="11.42578125" style="31" customWidth="1"/>
    <col min="14595" max="14595" width="11" style="31" customWidth="1"/>
    <col min="14596" max="14604" width="0" style="31" hidden="1" customWidth="1"/>
    <col min="14605" max="14605" width="12" style="31" customWidth="1"/>
    <col min="14606" max="14606" width="11.5703125" style="31" customWidth="1"/>
    <col min="14607" max="14607" width="12.28515625" style="31" customWidth="1"/>
    <col min="14608" max="14608" width="12.7109375" style="31" customWidth="1"/>
    <col min="14609" max="14609" width="12.5703125" style="31" customWidth="1"/>
    <col min="14610" max="14610" width="12" style="31" customWidth="1"/>
    <col min="14611" max="14611" width="18.28515625" style="31" customWidth="1"/>
    <col min="14612" max="14612" width="13.28515625" style="31" customWidth="1"/>
    <col min="14613" max="14613" width="22.42578125" style="31" customWidth="1"/>
    <col min="14614" max="14614" width="9.42578125" style="31" customWidth="1"/>
    <col min="14615" max="14615" width="12.85546875" style="31" customWidth="1"/>
    <col min="14616" max="14616" width="10" style="31" customWidth="1"/>
    <col min="14617" max="14618" width="11.140625" style="31" bestFit="1" customWidth="1"/>
    <col min="14619" max="14824" width="9.85546875" style="31"/>
    <col min="14825" max="14825" width="5.42578125" style="31" customWidth="1"/>
    <col min="14826" max="14826" width="28.42578125" style="31" customWidth="1"/>
    <col min="14827" max="14827" width="9.42578125" style="31" customWidth="1"/>
    <col min="14828" max="14828" width="9.85546875" style="31" customWidth="1"/>
    <col min="14829" max="14829" width="7.5703125" style="31" customWidth="1"/>
    <col min="14830" max="14830" width="12.140625" style="31" customWidth="1"/>
    <col min="14831" max="14832" width="13.7109375" style="31" customWidth="1"/>
    <col min="14833" max="14835" width="0" style="31" hidden="1" customWidth="1"/>
    <col min="14836" max="14836" width="11.28515625" style="31" customWidth="1"/>
    <col min="14837" max="14837" width="11.7109375" style="31" customWidth="1"/>
    <col min="14838" max="14838" width="11.85546875" style="31" customWidth="1"/>
    <col min="14839" max="14839" width="11.7109375" style="31" customWidth="1"/>
    <col min="14840" max="14847" width="0" style="31" hidden="1" customWidth="1"/>
    <col min="14848" max="14848" width="13" style="31" customWidth="1"/>
    <col min="14849" max="14849" width="12.28515625" style="31" customWidth="1"/>
    <col min="14850" max="14850" width="11.42578125" style="31" customWidth="1"/>
    <col min="14851" max="14851" width="11" style="31" customWidth="1"/>
    <col min="14852" max="14860" width="0" style="31" hidden="1" customWidth="1"/>
    <col min="14861" max="14861" width="12" style="31" customWidth="1"/>
    <col min="14862" max="14862" width="11.5703125" style="31" customWidth="1"/>
    <col min="14863" max="14863" width="12.28515625" style="31" customWidth="1"/>
    <col min="14864" max="14864" width="12.7109375" style="31" customWidth="1"/>
    <col min="14865" max="14865" width="12.5703125" style="31" customWidth="1"/>
    <col min="14866" max="14866" width="12" style="31" customWidth="1"/>
    <col min="14867" max="14867" width="18.28515625" style="31" customWidth="1"/>
    <col min="14868" max="14868" width="13.28515625" style="31" customWidth="1"/>
    <col min="14869" max="14869" width="22.42578125" style="31" customWidth="1"/>
    <col min="14870" max="14870" width="9.42578125" style="31" customWidth="1"/>
    <col min="14871" max="14871" width="12.85546875" style="31" customWidth="1"/>
    <col min="14872" max="14872" width="10" style="31" customWidth="1"/>
    <col min="14873" max="14874" width="11.140625" style="31" bestFit="1" customWidth="1"/>
    <col min="14875" max="15080" width="9.85546875" style="31"/>
    <col min="15081" max="15081" width="5.42578125" style="31" customWidth="1"/>
    <col min="15082" max="15082" width="28.42578125" style="31" customWidth="1"/>
    <col min="15083" max="15083" width="9.42578125" style="31" customWidth="1"/>
    <col min="15084" max="15084" width="9.85546875" style="31" customWidth="1"/>
    <col min="15085" max="15085" width="7.5703125" style="31" customWidth="1"/>
    <col min="15086" max="15086" width="12.140625" style="31" customWidth="1"/>
    <col min="15087" max="15088" width="13.7109375" style="31" customWidth="1"/>
    <col min="15089" max="15091" width="0" style="31" hidden="1" customWidth="1"/>
    <col min="15092" max="15092" width="11.28515625" style="31" customWidth="1"/>
    <col min="15093" max="15093" width="11.7109375" style="31" customWidth="1"/>
    <col min="15094" max="15094" width="11.85546875" style="31" customWidth="1"/>
    <col min="15095" max="15095" width="11.7109375" style="31" customWidth="1"/>
    <col min="15096" max="15103" width="0" style="31" hidden="1" customWidth="1"/>
    <col min="15104" max="15104" width="13" style="31" customWidth="1"/>
    <col min="15105" max="15105" width="12.28515625" style="31" customWidth="1"/>
    <col min="15106" max="15106" width="11.42578125" style="31" customWidth="1"/>
    <col min="15107" max="15107" width="11" style="31" customWidth="1"/>
    <col min="15108" max="15116" width="0" style="31" hidden="1" customWidth="1"/>
    <col min="15117" max="15117" width="12" style="31" customWidth="1"/>
    <col min="15118" max="15118" width="11.5703125" style="31" customWidth="1"/>
    <col min="15119" max="15119" width="12.28515625" style="31" customWidth="1"/>
    <col min="15120" max="15120" width="12.7109375" style="31" customWidth="1"/>
    <col min="15121" max="15121" width="12.5703125" style="31" customWidth="1"/>
    <col min="15122" max="15122" width="12" style="31" customWidth="1"/>
    <col min="15123" max="15123" width="18.28515625" style="31" customWidth="1"/>
    <col min="15124" max="15124" width="13.28515625" style="31" customWidth="1"/>
    <col min="15125" max="15125" width="22.42578125" style="31" customWidth="1"/>
    <col min="15126" max="15126" width="9.42578125" style="31" customWidth="1"/>
    <col min="15127" max="15127" width="12.85546875" style="31" customWidth="1"/>
    <col min="15128" max="15128" width="10" style="31" customWidth="1"/>
    <col min="15129" max="15130" width="11.140625" style="31" bestFit="1" customWidth="1"/>
    <col min="15131" max="15336" width="9.85546875" style="31"/>
    <col min="15337" max="15337" width="5.42578125" style="31" customWidth="1"/>
    <col min="15338" max="15338" width="28.42578125" style="31" customWidth="1"/>
    <col min="15339" max="15339" width="9.42578125" style="31" customWidth="1"/>
    <col min="15340" max="15340" width="9.85546875" style="31" customWidth="1"/>
    <col min="15341" max="15341" width="7.5703125" style="31" customWidth="1"/>
    <col min="15342" max="15342" width="12.140625" style="31" customWidth="1"/>
    <col min="15343" max="15344" width="13.7109375" style="31" customWidth="1"/>
    <col min="15345" max="15347" width="0" style="31" hidden="1" customWidth="1"/>
    <col min="15348" max="15348" width="11.28515625" style="31" customWidth="1"/>
    <col min="15349" max="15349" width="11.7109375" style="31" customWidth="1"/>
    <col min="15350" max="15350" width="11.85546875" style="31" customWidth="1"/>
    <col min="15351" max="15351" width="11.7109375" style="31" customWidth="1"/>
    <col min="15352" max="15359" width="0" style="31" hidden="1" customWidth="1"/>
    <col min="15360" max="15360" width="13" style="31" customWidth="1"/>
    <col min="15361" max="15361" width="12.28515625" style="31" customWidth="1"/>
    <col min="15362" max="15362" width="11.42578125" style="31" customWidth="1"/>
    <col min="15363" max="15363" width="11" style="31" customWidth="1"/>
    <col min="15364" max="15372" width="0" style="31" hidden="1" customWidth="1"/>
    <col min="15373" max="15373" width="12" style="31" customWidth="1"/>
    <col min="15374" max="15374" width="11.5703125" style="31" customWidth="1"/>
    <col min="15375" max="15375" width="12.28515625" style="31" customWidth="1"/>
    <col min="15376" max="15376" width="12.7109375" style="31" customWidth="1"/>
    <col min="15377" max="15377" width="12.5703125" style="31" customWidth="1"/>
    <col min="15378" max="15378" width="12" style="31" customWidth="1"/>
    <col min="15379" max="15379" width="18.28515625" style="31" customWidth="1"/>
    <col min="15380" max="15380" width="13.28515625" style="31" customWidth="1"/>
    <col min="15381" max="15381" width="22.42578125" style="31" customWidth="1"/>
    <col min="15382" max="15382" width="9.42578125" style="31" customWidth="1"/>
    <col min="15383" max="15383" width="12.85546875" style="31" customWidth="1"/>
    <col min="15384" max="15384" width="10" style="31" customWidth="1"/>
    <col min="15385" max="15386" width="11.140625" style="31" bestFit="1" customWidth="1"/>
    <col min="15387" max="15592" width="9.85546875" style="31"/>
    <col min="15593" max="15593" width="5.42578125" style="31" customWidth="1"/>
    <col min="15594" max="15594" width="28.42578125" style="31" customWidth="1"/>
    <col min="15595" max="15595" width="9.42578125" style="31" customWidth="1"/>
    <col min="15596" max="15596" width="9.85546875" style="31" customWidth="1"/>
    <col min="15597" max="15597" width="7.5703125" style="31" customWidth="1"/>
    <col min="15598" max="15598" width="12.140625" style="31" customWidth="1"/>
    <col min="15599" max="15600" width="13.7109375" style="31" customWidth="1"/>
    <col min="15601" max="15603" width="0" style="31" hidden="1" customWidth="1"/>
    <col min="15604" max="15604" width="11.28515625" style="31" customWidth="1"/>
    <col min="15605" max="15605" width="11.7109375" style="31" customWidth="1"/>
    <col min="15606" max="15606" width="11.85546875" style="31" customWidth="1"/>
    <col min="15607" max="15607" width="11.7109375" style="31" customWidth="1"/>
    <col min="15608" max="15615" width="0" style="31" hidden="1" customWidth="1"/>
    <col min="15616" max="15616" width="13" style="31" customWidth="1"/>
    <col min="15617" max="15617" width="12.28515625" style="31" customWidth="1"/>
    <col min="15618" max="15618" width="11.42578125" style="31" customWidth="1"/>
    <col min="15619" max="15619" width="11" style="31" customWidth="1"/>
    <col min="15620" max="15628" width="0" style="31" hidden="1" customWidth="1"/>
    <col min="15629" max="15629" width="12" style="31" customWidth="1"/>
    <col min="15630" max="15630" width="11.5703125" style="31" customWidth="1"/>
    <col min="15631" max="15631" width="12.28515625" style="31" customWidth="1"/>
    <col min="15632" max="15632" width="12.7109375" style="31" customWidth="1"/>
    <col min="15633" max="15633" width="12.5703125" style="31" customWidth="1"/>
    <col min="15634" max="15634" width="12" style="31" customWidth="1"/>
    <col min="15635" max="15635" width="18.28515625" style="31" customWidth="1"/>
    <col min="15636" max="15636" width="13.28515625" style="31" customWidth="1"/>
    <col min="15637" max="15637" width="22.42578125" style="31" customWidth="1"/>
    <col min="15638" max="15638" width="9.42578125" style="31" customWidth="1"/>
    <col min="15639" max="15639" width="12.85546875" style="31" customWidth="1"/>
    <col min="15640" max="15640" width="10" style="31" customWidth="1"/>
    <col min="15641" max="15642" width="11.140625" style="31" bestFit="1" customWidth="1"/>
    <col min="15643" max="15848" width="9.85546875" style="31"/>
    <col min="15849" max="15849" width="5.42578125" style="31" customWidth="1"/>
    <col min="15850" max="15850" width="28.42578125" style="31" customWidth="1"/>
    <col min="15851" max="15851" width="9.42578125" style="31" customWidth="1"/>
    <col min="15852" max="15852" width="9.85546875" style="31" customWidth="1"/>
    <col min="15853" max="15853" width="7.5703125" style="31" customWidth="1"/>
    <col min="15854" max="15854" width="12.140625" style="31" customWidth="1"/>
    <col min="15855" max="15856" width="13.7109375" style="31" customWidth="1"/>
    <col min="15857" max="15859" width="0" style="31" hidden="1" customWidth="1"/>
    <col min="15860" max="15860" width="11.28515625" style="31" customWidth="1"/>
    <col min="15861" max="15861" width="11.7109375" style="31" customWidth="1"/>
    <col min="15862" max="15862" width="11.85546875" style="31" customWidth="1"/>
    <col min="15863" max="15863" width="11.7109375" style="31" customWidth="1"/>
    <col min="15864" max="15871" width="0" style="31" hidden="1" customWidth="1"/>
    <col min="15872" max="15872" width="13" style="31" customWidth="1"/>
    <col min="15873" max="15873" width="12.28515625" style="31" customWidth="1"/>
    <col min="15874" max="15874" width="11.42578125" style="31" customWidth="1"/>
    <col min="15875" max="15875" width="11" style="31" customWidth="1"/>
    <col min="15876" max="15884" width="0" style="31" hidden="1" customWidth="1"/>
    <col min="15885" max="15885" width="12" style="31" customWidth="1"/>
    <col min="15886" max="15886" width="11.5703125" style="31" customWidth="1"/>
    <col min="15887" max="15887" width="12.28515625" style="31" customWidth="1"/>
    <col min="15888" max="15888" width="12.7109375" style="31" customWidth="1"/>
    <col min="15889" max="15889" width="12.5703125" style="31" customWidth="1"/>
    <col min="15890" max="15890" width="12" style="31" customWidth="1"/>
    <col min="15891" max="15891" width="18.28515625" style="31" customWidth="1"/>
    <col min="15892" max="15892" width="13.28515625" style="31" customWidth="1"/>
    <col min="15893" max="15893" width="22.42578125" style="31" customWidth="1"/>
    <col min="15894" max="15894" width="9.42578125" style="31" customWidth="1"/>
    <col min="15895" max="15895" width="12.85546875" style="31" customWidth="1"/>
    <col min="15896" max="15896" width="10" style="31" customWidth="1"/>
    <col min="15897" max="15898" width="11.140625" style="31" bestFit="1" customWidth="1"/>
    <col min="15899" max="16104" width="9.85546875" style="31"/>
    <col min="16105" max="16105" width="5.42578125" style="31" customWidth="1"/>
    <col min="16106" max="16106" width="28.42578125" style="31" customWidth="1"/>
    <col min="16107" max="16107" width="9.42578125" style="31" customWidth="1"/>
    <col min="16108" max="16108" width="9.85546875" style="31" customWidth="1"/>
    <col min="16109" max="16109" width="7.5703125" style="31" customWidth="1"/>
    <col min="16110" max="16110" width="12.140625" style="31" customWidth="1"/>
    <col min="16111" max="16112" width="13.7109375" style="31" customWidth="1"/>
    <col min="16113" max="16115" width="0" style="31" hidden="1" customWidth="1"/>
    <col min="16116" max="16116" width="11.28515625" style="31" customWidth="1"/>
    <col min="16117" max="16117" width="11.7109375" style="31" customWidth="1"/>
    <col min="16118" max="16118" width="11.85546875" style="31" customWidth="1"/>
    <col min="16119" max="16119" width="11.7109375" style="31" customWidth="1"/>
    <col min="16120" max="16127" width="0" style="31" hidden="1" customWidth="1"/>
    <col min="16128" max="16128" width="13" style="31" customWidth="1"/>
    <col min="16129" max="16129" width="12.28515625" style="31" customWidth="1"/>
    <col min="16130" max="16130" width="11.42578125" style="31" customWidth="1"/>
    <col min="16131" max="16131" width="11" style="31" customWidth="1"/>
    <col min="16132" max="16140" width="0" style="31" hidden="1" customWidth="1"/>
    <col min="16141" max="16141" width="12" style="31" customWidth="1"/>
    <col min="16142" max="16142" width="11.5703125" style="31" customWidth="1"/>
    <col min="16143" max="16143" width="12.28515625" style="31" customWidth="1"/>
    <col min="16144" max="16144" width="12.7109375" style="31" customWidth="1"/>
    <col min="16145" max="16145" width="12.5703125" style="31" customWidth="1"/>
    <col min="16146" max="16146" width="12" style="31" customWidth="1"/>
    <col min="16147" max="16147" width="18.28515625" style="31" customWidth="1"/>
    <col min="16148" max="16148" width="13.28515625" style="31" customWidth="1"/>
    <col min="16149" max="16149" width="22.42578125" style="31" customWidth="1"/>
    <col min="16150" max="16150" width="9.42578125" style="31" customWidth="1"/>
    <col min="16151" max="16151" width="12.85546875" style="31" customWidth="1"/>
    <col min="16152" max="16152" width="10" style="31" customWidth="1"/>
    <col min="16153" max="16154" width="11.140625" style="31" bestFit="1" customWidth="1"/>
    <col min="16155" max="16384" width="9.85546875" style="31"/>
  </cols>
  <sheetData>
    <row r="1" spans="1:24" ht="20.4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98"/>
    </row>
    <row r="2" spans="1:24" ht="18" customHeight="1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99"/>
    </row>
    <row r="3" spans="1:24" s="32" customFormat="1" ht="23.25" customHeight="1" x14ac:dyDescent="0.25">
      <c r="A3" s="116" t="s">
        <v>115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00"/>
    </row>
    <row r="4" spans="1:24" s="32" customFormat="1" ht="23.25" customHeight="1" x14ac:dyDescent="0.25">
      <c r="A4" s="117" t="s">
        <v>123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01"/>
    </row>
    <row r="5" spans="1:24" s="34" customFormat="1" ht="21" customHeight="1" x14ac:dyDescent="0.25">
      <c r="A5" s="118" t="s">
        <v>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33"/>
    </row>
    <row r="6" spans="1:24" s="36" customFormat="1" ht="34.5" customHeight="1" x14ac:dyDescent="0.25">
      <c r="A6" s="106" t="s">
        <v>2</v>
      </c>
      <c r="B6" s="106" t="s">
        <v>3</v>
      </c>
      <c r="C6" s="106" t="s">
        <v>4</v>
      </c>
      <c r="D6" s="106" t="s">
        <v>5</v>
      </c>
      <c r="E6" s="106" t="s">
        <v>6</v>
      </c>
      <c r="F6" s="106" t="s">
        <v>7</v>
      </c>
      <c r="G6" s="106"/>
      <c r="H6" s="106"/>
      <c r="I6" s="106" t="s">
        <v>80</v>
      </c>
      <c r="J6" s="106"/>
      <c r="K6" s="106"/>
      <c r="L6" s="106"/>
      <c r="M6" s="102" t="s">
        <v>8</v>
      </c>
      <c r="N6" s="103"/>
      <c r="O6" s="106" t="s">
        <v>9</v>
      </c>
      <c r="P6" s="106"/>
      <c r="Q6" s="106"/>
      <c r="R6" s="106"/>
      <c r="S6" s="111" t="s">
        <v>10</v>
      </c>
      <c r="T6" s="35"/>
      <c r="V6" s="21" t="s">
        <v>11</v>
      </c>
      <c r="W6" s="21" t="s">
        <v>12</v>
      </c>
      <c r="X6" s="21" t="s">
        <v>13</v>
      </c>
    </row>
    <row r="7" spans="1:24" s="35" customFormat="1" ht="30.75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4"/>
      <c r="N7" s="105"/>
      <c r="O7" s="106"/>
      <c r="P7" s="106"/>
      <c r="Q7" s="106"/>
      <c r="R7" s="106"/>
      <c r="S7" s="112"/>
      <c r="V7" s="37" t="e">
        <f>SUM(#REF!)</f>
        <v>#REF!</v>
      </c>
      <c r="W7" s="37" t="e">
        <f>SUM(#REF!)</f>
        <v>#REF!</v>
      </c>
      <c r="X7" s="37" t="e">
        <f>SUM(#REF!)</f>
        <v>#REF!</v>
      </c>
    </row>
    <row r="8" spans="1:24" s="35" customFormat="1" ht="21.75" customHeight="1" x14ac:dyDescent="0.25">
      <c r="A8" s="106"/>
      <c r="B8" s="106"/>
      <c r="C8" s="106"/>
      <c r="D8" s="106"/>
      <c r="E8" s="106"/>
      <c r="F8" s="106" t="s">
        <v>14</v>
      </c>
      <c r="G8" s="106" t="s">
        <v>15</v>
      </c>
      <c r="H8" s="106"/>
      <c r="I8" s="106" t="s">
        <v>16</v>
      </c>
      <c r="J8" s="106" t="s">
        <v>17</v>
      </c>
      <c r="K8" s="106"/>
      <c r="L8" s="106"/>
      <c r="M8" s="108" t="s">
        <v>18</v>
      </c>
      <c r="N8" s="108" t="s">
        <v>19</v>
      </c>
      <c r="O8" s="106" t="s">
        <v>16</v>
      </c>
      <c r="P8" s="106" t="s">
        <v>17</v>
      </c>
      <c r="Q8" s="106"/>
      <c r="R8" s="106"/>
      <c r="S8" s="112"/>
    </row>
    <row r="9" spans="1:24" s="35" customFormat="1" ht="21" customHeight="1" x14ac:dyDescent="0.25">
      <c r="A9" s="106"/>
      <c r="B9" s="106"/>
      <c r="C9" s="106"/>
      <c r="D9" s="106"/>
      <c r="E9" s="106"/>
      <c r="F9" s="106"/>
      <c r="G9" s="106" t="s">
        <v>16</v>
      </c>
      <c r="H9" s="106" t="s">
        <v>20</v>
      </c>
      <c r="I9" s="106"/>
      <c r="J9" s="106" t="s">
        <v>21</v>
      </c>
      <c r="K9" s="107" t="s">
        <v>22</v>
      </c>
      <c r="L9" s="107"/>
      <c r="M9" s="109"/>
      <c r="N9" s="109"/>
      <c r="O9" s="106"/>
      <c r="P9" s="106" t="s">
        <v>21</v>
      </c>
      <c r="Q9" s="107" t="s">
        <v>22</v>
      </c>
      <c r="R9" s="107"/>
      <c r="S9" s="112"/>
    </row>
    <row r="10" spans="1:24" s="35" customFormat="1" ht="14.25" customHeigh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7" t="s">
        <v>23</v>
      </c>
      <c r="L10" s="107" t="s">
        <v>24</v>
      </c>
      <c r="M10" s="109"/>
      <c r="N10" s="109"/>
      <c r="O10" s="106"/>
      <c r="P10" s="106"/>
      <c r="Q10" s="107" t="s">
        <v>23</v>
      </c>
      <c r="R10" s="107" t="s">
        <v>24</v>
      </c>
      <c r="S10" s="112"/>
    </row>
    <row r="11" spans="1:24" s="35" customFormat="1" ht="13.5" customHeight="1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7"/>
      <c r="L11" s="107"/>
      <c r="M11" s="109"/>
      <c r="N11" s="109"/>
      <c r="O11" s="106"/>
      <c r="P11" s="106"/>
      <c r="Q11" s="107"/>
      <c r="R11" s="107"/>
      <c r="S11" s="112"/>
    </row>
    <row r="12" spans="1:24" s="35" customFormat="1" ht="46.5" customHeight="1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7"/>
      <c r="L12" s="107"/>
      <c r="M12" s="110"/>
      <c r="N12" s="110"/>
      <c r="O12" s="106"/>
      <c r="P12" s="106"/>
      <c r="Q12" s="107"/>
      <c r="R12" s="107"/>
      <c r="S12" s="113"/>
    </row>
    <row r="13" spans="1:24" s="40" customFormat="1" ht="19.5" customHeight="1" x14ac:dyDescent="0.25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  <c r="H13" s="38">
        <v>8</v>
      </c>
      <c r="I13" s="38">
        <v>9</v>
      </c>
      <c r="J13" s="38">
        <v>10</v>
      </c>
      <c r="K13" s="38">
        <v>11</v>
      </c>
      <c r="L13" s="38">
        <v>12</v>
      </c>
      <c r="M13" s="38">
        <v>13</v>
      </c>
      <c r="N13" s="38">
        <v>14</v>
      </c>
      <c r="O13" s="38">
        <v>15</v>
      </c>
      <c r="P13" s="38">
        <v>16</v>
      </c>
      <c r="Q13" s="38">
        <v>17</v>
      </c>
      <c r="R13" s="38">
        <v>18</v>
      </c>
      <c r="S13" s="38">
        <v>19</v>
      </c>
      <c r="T13" s="39"/>
    </row>
    <row r="14" spans="1:24" s="48" customFormat="1" ht="26.25" customHeight="1" x14ac:dyDescent="0.25">
      <c r="A14" s="41"/>
      <c r="B14" s="42" t="s">
        <v>98</v>
      </c>
      <c r="C14" s="43"/>
      <c r="D14" s="43"/>
      <c r="E14" s="44"/>
      <c r="F14" s="45"/>
      <c r="G14" s="29">
        <f t="shared" ref="G14:O14" si="0">G15+G26</f>
        <v>85890</v>
      </c>
      <c r="H14" s="29">
        <f t="shared" si="0"/>
        <v>62574</v>
      </c>
      <c r="I14" s="29">
        <f t="shared" si="0"/>
        <v>92980</v>
      </c>
      <c r="J14" s="29">
        <f t="shared" si="0"/>
        <v>64197.993782000005</v>
      </c>
      <c r="K14" s="29">
        <f t="shared" si="0"/>
        <v>0</v>
      </c>
      <c r="L14" s="29">
        <f t="shared" si="0"/>
        <v>0</v>
      </c>
      <c r="M14" s="29">
        <f t="shared" si="0"/>
        <v>13625</v>
      </c>
      <c r="N14" s="29">
        <f t="shared" si="0"/>
        <v>13625</v>
      </c>
      <c r="O14" s="29">
        <f t="shared" si="0"/>
        <v>106005</v>
      </c>
      <c r="P14" s="29">
        <f>P15+P26</f>
        <v>64197.993782000005</v>
      </c>
      <c r="Q14" s="46"/>
      <c r="R14" s="45"/>
      <c r="S14" s="45"/>
      <c r="T14" s="47"/>
    </row>
    <row r="15" spans="1:24" s="48" customFormat="1" ht="36.75" customHeight="1" x14ac:dyDescent="0.25">
      <c r="A15" s="49" t="s">
        <v>25</v>
      </c>
      <c r="B15" s="50" t="s">
        <v>86</v>
      </c>
      <c r="C15" s="43"/>
      <c r="D15" s="43"/>
      <c r="E15" s="51"/>
      <c r="F15" s="52"/>
      <c r="G15" s="29">
        <f t="shared" ref="G15:H15" si="1">G17+G24</f>
        <v>0</v>
      </c>
      <c r="H15" s="29">
        <f t="shared" si="1"/>
        <v>0</v>
      </c>
      <c r="I15" s="29">
        <f t="shared" ref="I15:O15" si="2">I17+I24</f>
        <v>23000</v>
      </c>
      <c r="J15" s="29">
        <f t="shared" si="2"/>
        <v>21469.993782000001</v>
      </c>
      <c r="K15" s="29">
        <f t="shared" si="2"/>
        <v>0</v>
      </c>
      <c r="L15" s="29">
        <f t="shared" si="2"/>
        <v>0</v>
      </c>
      <c r="M15" s="29">
        <f t="shared" si="2"/>
        <v>6920</v>
      </c>
      <c r="N15" s="29">
        <f t="shared" si="2"/>
        <v>6920</v>
      </c>
      <c r="O15" s="29">
        <f t="shared" si="2"/>
        <v>34990</v>
      </c>
      <c r="P15" s="29">
        <f>P17+P24</f>
        <v>21469.993782000001</v>
      </c>
      <c r="Q15" s="52"/>
      <c r="R15" s="52"/>
      <c r="S15" s="52"/>
      <c r="T15" s="47"/>
    </row>
    <row r="16" spans="1:24" s="48" customFormat="1" ht="25.5" customHeight="1" x14ac:dyDescent="0.25">
      <c r="A16" s="53" t="s">
        <v>44</v>
      </c>
      <c r="B16" s="54" t="s">
        <v>29</v>
      </c>
      <c r="C16" s="55"/>
      <c r="D16" s="55"/>
      <c r="E16" s="56"/>
      <c r="F16" s="57"/>
      <c r="G16" s="29"/>
      <c r="H16" s="29"/>
      <c r="I16" s="29">
        <f>I17+I24</f>
        <v>23000</v>
      </c>
      <c r="J16" s="29">
        <f>J17+J24</f>
        <v>21469.993782000001</v>
      </c>
      <c r="K16" s="29">
        <f t="shared" ref="K16:M16" si="3">K17+K24</f>
        <v>0</v>
      </c>
      <c r="L16" s="29">
        <f t="shared" si="3"/>
        <v>0</v>
      </c>
      <c r="M16" s="29">
        <f t="shared" si="3"/>
        <v>6920</v>
      </c>
      <c r="N16" s="29">
        <f>N17+N24</f>
        <v>6920</v>
      </c>
      <c r="O16" s="29">
        <f>O17+O24</f>
        <v>34990</v>
      </c>
      <c r="P16" s="29">
        <f>P17+P24</f>
        <v>21469.993782000001</v>
      </c>
      <c r="Q16" s="52"/>
      <c r="R16" s="52"/>
      <c r="S16" s="58"/>
      <c r="T16" s="47" t="s">
        <v>120</v>
      </c>
    </row>
    <row r="17" spans="1:21" s="48" customFormat="1" ht="25.5" customHeight="1" x14ac:dyDescent="0.25">
      <c r="A17" s="53" t="s">
        <v>73</v>
      </c>
      <c r="B17" s="54" t="s">
        <v>122</v>
      </c>
      <c r="C17" s="55"/>
      <c r="D17" s="55"/>
      <c r="E17" s="56"/>
      <c r="F17" s="57"/>
      <c r="G17" s="29"/>
      <c r="H17" s="29"/>
      <c r="I17" s="29">
        <f>SUM(I18:I22)</f>
        <v>20000</v>
      </c>
      <c r="J17" s="29">
        <f t="shared" ref="J17:P17" si="4">SUM(J18:J22)</f>
        <v>18499.993782000001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6920</v>
      </c>
      <c r="O17" s="29">
        <f t="shared" si="4"/>
        <v>20000</v>
      </c>
      <c r="P17" s="29">
        <f t="shared" si="4"/>
        <v>11579.993782000001</v>
      </c>
      <c r="Q17" s="52"/>
      <c r="R17" s="52"/>
      <c r="S17" s="58"/>
      <c r="T17" s="47"/>
    </row>
    <row r="18" spans="1:21" ht="31.5" x14ac:dyDescent="0.25">
      <c r="A18" s="59">
        <v>1</v>
      </c>
      <c r="B18" s="60" t="s">
        <v>36</v>
      </c>
      <c r="C18" s="61" t="s">
        <v>30</v>
      </c>
      <c r="D18" s="61"/>
      <c r="E18" s="63" t="s">
        <v>26</v>
      </c>
      <c r="F18" s="63" t="str">
        <f>F31</f>
        <v>105- 31/10/2018</v>
      </c>
      <c r="G18" s="64"/>
      <c r="H18" s="64"/>
      <c r="I18" s="65">
        <v>4000</v>
      </c>
      <c r="J18" s="65">
        <v>3700</v>
      </c>
      <c r="K18" s="65"/>
      <c r="L18" s="65"/>
      <c r="M18" s="65"/>
      <c r="N18" s="65">
        <v>1607</v>
      </c>
      <c r="O18" s="65">
        <v>4000</v>
      </c>
      <c r="P18" s="65">
        <f t="shared" ref="P18:P23" si="5">J18-N18</f>
        <v>2093</v>
      </c>
      <c r="Q18" s="66"/>
      <c r="R18" s="67"/>
      <c r="S18" s="67"/>
      <c r="T18" s="68">
        <f>P31</f>
        <v>1607</v>
      </c>
      <c r="U18" s="31">
        <f>P18+T18</f>
        <v>3700</v>
      </c>
    </row>
    <row r="19" spans="1:21" ht="31.5" x14ac:dyDescent="0.25">
      <c r="A19" s="59">
        <v>2</v>
      </c>
      <c r="B19" s="60" t="s">
        <v>37</v>
      </c>
      <c r="C19" s="61" t="s">
        <v>35</v>
      </c>
      <c r="D19" s="61"/>
      <c r="E19" s="63" t="s">
        <v>26</v>
      </c>
      <c r="F19" s="63" t="str">
        <f>F32</f>
        <v>44e- 31/10/2018</v>
      </c>
      <c r="G19" s="64"/>
      <c r="H19" s="64"/>
      <c r="I19" s="65">
        <v>4000</v>
      </c>
      <c r="J19" s="65">
        <v>3700</v>
      </c>
      <c r="K19" s="65"/>
      <c r="L19" s="65"/>
      <c r="M19" s="65"/>
      <c r="N19" s="65">
        <v>1098</v>
      </c>
      <c r="O19" s="65">
        <v>4000</v>
      </c>
      <c r="P19" s="65">
        <f t="shared" si="5"/>
        <v>2602</v>
      </c>
      <c r="Q19" s="66"/>
      <c r="R19" s="67"/>
      <c r="S19" s="67"/>
      <c r="T19" s="68">
        <f>P32</f>
        <v>1098</v>
      </c>
      <c r="U19" s="31">
        <f>T19+P19</f>
        <v>3700</v>
      </c>
    </row>
    <row r="20" spans="1:21" ht="47.25" x14ac:dyDescent="0.25">
      <c r="A20" s="59">
        <v>3</v>
      </c>
      <c r="B20" s="60" t="s">
        <v>38</v>
      </c>
      <c r="C20" s="61" t="s">
        <v>34</v>
      </c>
      <c r="D20" s="61"/>
      <c r="E20" s="63" t="s">
        <v>26</v>
      </c>
      <c r="F20" s="63" t="str">
        <f>F33</f>
        <v>491a- 31/10/2018</v>
      </c>
      <c r="G20" s="64"/>
      <c r="H20" s="64"/>
      <c r="I20" s="65">
        <v>4000</v>
      </c>
      <c r="J20" s="65">
        <v>3700</v>
      </c>
      <c r="K20" s="65"/>
      <c r="L20" s="65"/>
      <c r="M20" s="65"/>
      <c r="N20" s="65">
        <v>1016</v>
      </c>
      <c r="O20" s="65">
        <v>4000</v>
      </c>
      <c r="P20" s="65">
        <f t="shared" si="5"/>
        <v>2684</v>
      </c>
      <c r="Q20" s="66"/>
      <c r="R20" s="67"/>
      <c r="S20" s="67"/>
      <c r="T20" s="12">
        <f>P33</f>
        <v>1016</v>
      </c>
      <c r="U20" s="31">
        <f>P20+T20</f>
        <v>3700</v>
      </c>
    </row>
    <row r="21" spans="1:21" ht="31.5" x14ac:dyDescent="0.25">
      <c r="A21" s="59">
        <v>4</v>
      </c>
      <c r="B21" s="60" t="s">
        <v>40</v>
      </c>
      <c r="C21" s="61" t="s">
        <v>41</v>
      </c>
      <c r="D21" s="61"/>
      <c r="E21" s="63" t="s">
        <v>26</v>
      </c>
      <c r="F21" s="63" t="str">
        <f>F34</f>
        <v>66b- 31/10/2018</v>
      </c>
      <c r="G21" s="64"/>
      <c r="H21" s="64"/>
      <c r="I21" s="65">
        <v>4000</v>
      </c>
      <c r="J21" s="65">
        <v>3699.9957570000001</v>
      </c>
      <c r="K21" s="65"/>
      <c r="L21" s="65"/>
      <c r="M21" s="65"/>
      <c r="N21" s="65">
        <v>1120</v>
      </c>
      <c r="O21" s="65">
        <v>4000</v>
      </c>
      <c r="P21" s="65">
        <f t="shared" si="5"/>
        <v>2579.9957570000001</v>
      </c>
      <c r="Q21" s="66"/>
      <c r="R21" s="67"/>
      <c r="S21" s="67"/>
      <c r="T21" s="12">
        <v>1120</v>
      </c>
      <c r="U21" s="31">
        <f>P21+T21</f>
        <v>3699.9957570000001</v>
      </c>
    </row>
    <row r="22" spans="1:21" ht="31.5" x14ac:dyDescent="0.25">
      <c r="A22" s="59">
        <v>5</v>
      </c>
      <c r="B22" s="60" t="s">
        <v>42</v>
      </c>
      <c r="C22" s="61" t="s">
        <v>31</v>
      </c>
      <c r="D22" s="61"/>
      <c r="E22" s="63" t="s">
        <v>26</v>
      </c>
      <c r="F22" s="63" t="str">
        <f>F35</f>
        <v>136a- 30/10/2018</v>
      </c>
      <c r="G22" s="64"/>
      <c r="H22" s="64"/>
      <c r="I22" s="65">
        <v>4000</v>
      </c>
      <c r="J22" s="65">
        <v>3699.9980249999999</v>
      </c>
      <c r="K22" s="65"/>
      <c r="L22" s="65"/>
      <c r="M22" s="65"/>
      <c r="N22" s="65">
        <v>2079</v>
      </c>
      <c r="O22" s="65">
        <v>4000</v>
      </c>
      <c r="P22" s="65">
        <f t="shared" si="5"/>
        <v>1620.9980249999999</v>
      </c>
      <c r="Q22" s="66"/>
      <c r="R22" s="67"/>
      <c r="S22" s="67"/>
      <c r="T22" s="68">
        <f>P35</f>
        <v>2079</v>
      </c>
      <c r="U22" s="31">
        <f>P22+T22</f>
        <v>3699.9980249999999</v>
      </c>
    </row>
    <row r="23" spans="1:21" ht="31.5" hidden="1" x14ac:dyDescent="0.25">
      <c r="A23" s="59">
        <v>6</v>
      </c>
      <c r="B23" s="60" t="s">
        <v>39</v>
      </c>
      <c r="C23" s="61" t="s">
        <v>33</v>
      </c>
      <c r="D23" s="61"/>
      <c r="E23" s="62"/>
      <c r="F23" s="63"/>
      <c r="G23" s="64"/>
      <c r="H23" s="64"/>
      <c r="I23" s="65">
        <v>3900</v>
      </c>
      <c r="J23" s="65">
        <v>3607</v>
      </c>
      <c r="K23" s="65"/>
      <c r="L23" s="65"/>
      <c r="M23" s="65"/>
      <c r="N23" s="65"/>
      <c r="O23" s="65">
        <v>3900</v>
      </c>
      <c r="P23" s="65">
        <f t="shared" si="5"/>
        <v>3607</v>
      </c>
      <c r="Q23" s="66"/>
      <c r="R23" s="67"/>
      <c r="S23" s="67"/>
    </row>
    <row r="24" spans="1:21" s="48" customFormat="1" ht="25.5" customHeight="1" x14ac:dyDescent="0.25">
      <c r="A24" s="53" t="s">
        <v>74</v>
      </c>
      <c r="B24" s="54" t="s">
        <v>72</v>
      </c>
      <c r="C24" s="55"/>
      <c r="D24" s="55"/>
      <c r="E24" s="56"/>
      <c r="F24" s="57"/>
      <c r="G24" s="29"/>
      <c r="H24" s="29"/>
      <c r="I24" s="29">
        <f>I25</f>
        <v>3000</v>
      </c>
      <c r="J24" s="29">
        <f t="shared" ref="J24:P24" si="6">J25</f>
        <v>2970</v>
      </c>
      <c r="K24" s="29">
        <f t="shared" si="6"/>
        <v>0</v>
      </c>
      <c r="L24" s="29">
        <f t="shared" si="6"/>
        <v>0</v>
      </c>
      <c r="M24" s="29">
        <f t="shared" si="6"/>
        <v>6920</v>
      </c>
      <c r="N24" s="29">
        <f t="shared" si="6"/>
        <v>0</v>
      </c>
      <c r="O24" s="29">
        <f>O25</f>
        <v>14990</v>
      </c>
      <c r="P24" s="29">
        <f t="shared" si="6"/>
        <v>9890</v>
      </c>
      <c r="Q24" s="52"/>
      <c r="R24" s="52"/>
      <c r="S24" s="58"/>
      <c r="T24" s="47"/>
    </row>
    <row r="25" spans="1:21" ht="39.75" customHeight="1" x14ac:dyDescent="0.25">
      <c r="A25" s="59">
        <v>1</v>
      </c>
      <c r="B25" s="60" t="s">
        <v>46</v>
      </c>
      <c r="C25" s="61" t="s">
        <v>32</v>
      </c>
      <c r="D25" s="61"/>
      <c r="E25" s="63" t="s">
        <v>26</v>
      </c>
      <c r="F25" s="63"/>
      <c r="G25" s="64"/>
      <c r="H25" s="64"/>
      <c r="I25" s="65">
        <v>3000</v>
      </c>
      <c r="J25" s="65">
        <v>2970</v>
      </c>
      <c r="K25" s="65"/>
      <c r="L25" s="65"/>
      <c r="M25" s="65">
        <v>6920</v>
      </c>
      <c r="N25" s="65"/>
      <c r="O25" s="65">
        <v>14990</v>
      </c>
      <c r="P25" s="65">
        <f>J25+M25</f>
        <v>9890</v>
      </c>
      <c r="Q25" s="66"/>
      <c r="R25" s="67"/>
      <c r="S25" s="67"/>
    </row>
    <row r="26" spans="1:21" s="48" customFormat="1" ht="35.25" customHeight="1" x14ac:dyDescent="0.25">
      <c r="A26" s="69" t="s">
        <v>43</v>
      </c>
      <c r="B26" s="70" t="s">
        <v>99</v>
      </c>
      <c r="C26" s="55"/>
      <c r="D26" s="55"/>
      <c r="E26" s="56"/>
      <c r="F26" s="57"/>
      <c r="G26" s="29">
        <f t="shared" ref="G26:H26" si="7">G27+G43</f>
        <v>85890</v>
      </c>
      <c r="H26" s="29">
        <f t="shared" si="7"/>
        <v>62574</v>
      </c>
      <c r="I26" s="29">
        <f>I27+I43</f>
        <v>69980</v>
      </c>
      <c r="J26" s="29">
        <f t="shared" ref="J26:P26" si="8">J27+J43</f>
        <v>42728</v>
      </c>
      <c r="K26" s="29">
        <f t="shared" si="8"/>
        <v>0</v>
      </c>
      <c r="L26" s="29">
        <f t="shared" si="8"/>
        <v>0</v>
      </c>
      <c r="M26" s="29">
        <f t="shared" si="8"/>
        <v>6705</v>
      </c>
      <c r="N26" s="29">
        <f t="shared" si="8"/>
        <v>6705</v>
      </c>
      <c r="O26" s="29">
        <f t="shared" si="8"/>
        <v>71015</v>
      </c>
      <c r="P26" s="29">
        <f t="shared" si="8"/>
        <v>42728</v>
      </c>
      <c r="Q26" s="52"/>
      <c r="R26" s="52"/>
      <c r="S26" s="58"/>
      <c r="T26" s="47"/>
    </row>
    <row r="27" spans="1:21" s="48" customFormat="1" ht="25.5" customHeight="1" x14ac:dyDescent="0.25">
      <c r="A27" s="53" t="s">
        <v>48</v>
      </c>
      <c r="B27" s="54" t="s">
        <v>111</v>
      </c>
      <c r="C27" s="55"/>
      <c r="D27" s="55"/>
      <c r="E27" s="56"/>
      <c r="F27" s="57"/>
      <c r="G27" s="29">
        <f t="shared" ref="G27:H27" si="9">G28+G37+G40</f>
        <v>73890</v>
      </c>
      <c r="H27" s="29">
        <f t="shared" si="9"/>
        <v>52845</v>
      </c>
      <c r="I27" s="29">
        <f>I28+I37+I40</f>
        <v>51980</v>
      </c>
      <c r="J27" s="29">
        <f t="shared" ref="J27:P27" si="10">J28+J37+J40</f>
        <v>42728</v>
      </c>
      <c r="K27" s="29">
        <f t="shared" si="10"/>
        <v>0</v>
      </c>
      <c r="L27" s="29">
        <f t="shared" si="10"/>
        <v>0</v>
      </c>
      <c r="M27" s="29">
        <f t="shared" si="10"/>
        <v>0</v>
      </c>
      <c r="N27" s="29">
        <f t="shared" si="10"/>
        <v>6705</v>
      </c>
      <c r="O27" s="29">
        <f t="shared" si="10"/>
        <v>56825</v>
      </c>
      <c r="P27" s="29">
        <f t="shared" si="10"/>
        <v>36023</v>
      </c>
      <c r="Q27" s="52"/>
      <c r="R27" s="52"/>
      <c r="S27" s="58"/>
      <c r="T27" s="47"/>
    </row>
    <row r="28" spans="1:21" s="48" customFormat="1" ht="25.5" customHeight="1" x14ac:dyDescent="0.25">
      <c r="A28" s="53"/>
      <c r="B28" s="54" t="s">
        <v>29</v>
      </c>
      <c r="C28" s="55"/>
      <c r="D28" s="55"/>
      <c r="E28" s="56"/>
      <c r="F28" s="57"/>
      <c r="G28" s="29">
        <f>SUM(G29:G36)</f>
        <v>44890</v>
      </c>
      <c r="H28" s="29">
        <f t="shared" ref="H28:J28" si="11">SUM(H29:H36)</f>
        <v>38561</v>
      </c>
      <c r="I28" s="29">
        <f t="shared" si="11"/>
        <v>32980</v>
      </c>
      <c r="J28" s="29">
        <f t="shared" si="11"/>
        <v>28444</v>
      </c>
      <c r="K28" s="29">
        <f t="shared" ref="K28" si="12">SUM(K29:K36)</f>
        <v>0</v>
      </c>
      <c r="L28" s="29">
        <f t="shared" ref="L28" si="13">SUM(L29:L36)</f>
        <v>0</v>
      </c>
      <c r="M28" s="29">
        <f t="shared" ref="M28" si="14">SUM(M29:M36)</f>
        <v>0</v>
      </c>
      <c r="N28" s="29">
        <f t="shared" ref="N28" si="15">SUM(N29:N36)</f>
        <v>6675</v>
      </c>
      <c r="O28" s="29">
        <f t="shared" ref="O28" si="16">SUM(O29:O36)</f>
        <v>27855</v>
      </c>
      <c r="P28" s="29">
        <f t="shared" ref="P28" si="17">SUM(P29:P36)</f>
        <v>21769</v>
      </c>
      <c r="Q28" s="52"/>
      <c r="R28" s="52"/>
      <c r="S28" s="58"/>
      <c r="T28" s="47"/>
    </row>
    <row r="29" spans="1:21" ht="36" customHeight="1" x14ac:dyDescent="0.25">
      <c r="A29" s="15">
        <v>1</v>
      </c>
      <c r="B29" s="16" t="s">
        <v>81</v>
      </c>
      <c r="C29" s="61"/>
      <c r="D29" s="61"/>
      <c r="E29" s="17" t="s">
        <v>27</v>
      </c>
      <c r="F29" s="17" t="s">
        <v>83</v>
      </c>
      <c r="G29" s="18">
        <v>14990</v>
      </c>
      <c r="H29" s="18">
        <v>11904</v>
      </c>
      <c r="I29" s="19">
        <f>J29+3086</f>
        <v>14990</v>
      </c>
      <c r="J29" s="19">
        <v>11904</v>
      </c>
      <c r="K29" s="65"/>
      <c r="L29" s="65"/>
      <c r="M29" s="65"/>
      <c r="N29" s="18">
        <v>5</v>
      </c>
      <c r="O29" s="18">
        <f>P29+3086</f>
        <v>14985</v>
      </c>
      <c r="P29" s="18">
        <f>J29-N29</f>
        <v>11899</v>
      </c>
      <c r="Q29" s="66"/>
      <c r="R29" s="67"/>
      <c r="S29" s="67" t="s">
        <v>85</v>
      </c>
    </row>
    <row r="30" spans="1:21" ht="31.9" customHeight="1" x14ac:dyDescent="0.25">
      <c r="A30" s="15">
        <v>2</v>
      </c>
      <c r="B30" s="16" t="s">
        <v>82</v>
      </c>
      <c r="C30" s="61"/>
      <c r="D30" s="61"/>
      <c r="E30" s="17" t="s">
        <v>27</v>
      </c>
      <c r="F30" s="17" t="s">
        <v>84</v>
      </c>
      <c r="G30" s="18">
        <v>6000</v>
      </c>
      <c r="H30" s="18">
        <v>4550</v>
      </c>
      <c r="I30" s="19">
        <f>J30+1450</f>
        <v>6000</v>
      </c>
      <c r="J30" s="19">
        <v>4550</v>
      </c>
      <c r="K30" s="65"/>
      <c r="L30" s="65"/>
      <c r="M30" s="65"/>
      <c r="N30" s="18">
        <v>1600</v>
      </c>
      <c r="O30" s="18">
        <f>P30+3000</f>
        <v>5950</v>
      </c>
      <c r="P30" s="18">
        <f>J30-N30</f>
        <v>2950</v>
      </c>
      <c r="Q30" s="66"/>
      <c r="R30" s="67"/>
      <c r="S30" s="67" t="s">
        <v>97</v>
      </c>
    </row>
    <row r="31" spans="1:21" ht="31.5" x14ac:dyDescent="0.25">
      <c r="A31" s="15">
        <v>3</v>
      </c>
      <c r="B31" s="71" t="s">
        <v>56</v>
      </c>
      <c r="C31" s="61"/>
      <c r="D31" s="61"/>
      <c r="E31" s="72" t="s">
        <v>27</v>
      </c>
      <c r="F31" s="73" t="s">
        <v>57</v>
      </c>
      <c r="G31" s="65">
        <v>4000</v>
      </c>
      <c r="H31" s="65">
        <v>3700</v>
      </c>
      <c r="I31" s="65">
        <v>2350</v>
      </c>
      <c r="J31" s="65">
        <v>2350</v>
      </c>
      <c r="K31" s="65"/>
      <c r="L31" s="65"/>
      <c r="M31" s="65"/>
      <c r="N31" s="65">
        <f t="shared" ref="N31:N36" si="18">I31-O31</f>
        <v>743</v>
      </c>
      <c r="O31" s="65">
        <v>1607</v>
      </c>
      <c r="P31" s="65">
        <v>1607</v>
      </c>
      <c r="Q31" s="66"/>
      <c r="R31" s="67"/>
      <c r="S31" s="67"/>
    </row>
    <row r="32" spans="1:21" ht="31.5" x14ac:dyDescent="0.25">
      <c r="A32" s="15">
        <v>4</v>
      </c>
      <c r="B32" s="71" t="s">
        <v>59</v>
      </c>
      <c r="C32" s="61"/>
      <c r="D32" s="61"/>
      <c r="E32" s="72" t="s">
        <v>27</v>
      </c>
      <c r="F32" s="73" t="s">
        <v>60</v>
      </c>
      <c r="G32" s="65">
        <v>4000</v>
      </c>
      <c r="H32" s="65">
        <v>3700</v>
      </c>
      <c r="I32" s="65">
        <v>2350</v>
      </c>
      <c r="J32" s="65">
        <v>2350</v>
      </c>
      <c r="K32" s="65"/>
      <c r="L32" s="65"/>
      <c r="M32" s="65"/>
      <c r="N32" s="65">
        <f t="shared" si="18"/>
        <v>1252</v>
      </c>
      <c r="O32" s="65">
        <v>1098</v>
      </c>
      <c r="P32" s="65">
        <v>1098</v>
      </c>
      <c r="Q32" s="66"/>
      <c r="R32" s="67"/>
      <c r="S32" s="67"/>
    </row>
    <row r="33" spans="1:20" ht="31.5" x14ac:dyDescent="0.25">
      <c r="A33" s="15">
        <v>5</v>
      </c>
      <c r="B33" s="71" t="s">
        <v>61</v>
      </c>
      <c r="C33" s="61"/>
      <c r="D33" s="61"/>
      <c r="E33" s="72" t="s">
        <v>27</v>
      </c>
      <c r="F33" s="73" t="s">
        <v>62</v>
      </c>
      <c r="G33" s="65">
        <v>4000</v>
      </c>
      <c r="H33" s="65">
        <v>3700</v>
      </c>
      <c r="I33" s="65">
        <v>2350</v>
      </c>
      <c r="J33" s="65">
        <v>2350</v>
      </c>
      <c r="K33" s="65"/>
      <c r="L33" s="65"/>
      <c r="M33" s="65"/>
      <c r="N33" s="65">
        <f t="shared" si="18"/>
        <v>1334</v>
      </c>
      <c r="O33" s="65">
        <v>1016</v>
      </c>
      <c r="P33" s="65">
        <v>1016</v>
      </c>
      <c r="Q33" s="66"/>
      <c r="R33" s="67"/>
      <c r="S33" s="67"/>
    </row>
    <row r="34" spans="1:20" ht="31.5" x14ac:dyDescent="0.25">
      <c r="A34" s="15">
        <v>6</v>
      </c>
      <c r="B34" s="71" t="s">
        <v>63</v>
      </c>
      <c r="C34" s="61"/>
      <c r="D34" s="61"/>
      <c r="E34" s="72" t="s">
        <v>27</v>
      </c>
      <c r="F34" s="73" t="s">
        <v>64</v>
      </c>
      <c r="G34" s="65">
        <v>4000</v>
      </c>
      <c r="H34" s="65">
        <v>3700</v>
      </c>
      <c r="I34" s="65">
        <v>2350</v>
      </c>
      <c r="J34" s="65">
        <v>2350</v>
      </c>
      <c r="K34" s="65"/>
      <c r="L34" s="65"/>
      <c r="M34" s="65"/>
      <c r="N34" s="65">
        <f t="shared" si="18"/>
        <v>1230</v>
      </c>
      <c r="O34" s="65">
        <v>1120</v>
      </c>
      <c r="P34" s="65">
        <v>1120</v>
      </c>
      <c r="Q34" s="66"/>
      <c r="R34" s="67"/>
      <c r="S34" s="67"/>
    </row>
    <row r="35" spans="1:20" ht="31.5" x14ac:dyDescent="0.25">
      <c r="A35" s="15">
        <v>7</v>
      </c>
      <c r="B35" s="71" t="s">
        <v>65</v>
      </c>
      <c r="C35" s="61"/>
      <c r="D35" s="61"/>
      <c r="E35" s="72" t="s">
        <v>27</v>
      </c>
      <c r="F35" s="73" t="s">
        <v>66</v>
      </c>
      <c r="G35" s="65">
        <v>4000</v>
      </c>
      <c r="H35" s="65">
        <v>3700</v>
      </c>
      <c r="I35" s="65">
        <v>2350</v>
      </c>
      <c r="J35" s="65">
        <v>2350</v>
      </c>
      <c r="K35" s="65"/>
      <c r="L35" s="65"/>
      <c r="M35" s="65"/>
      <c r="N35" s="65">
        <f t="shared" si="18"/>
        <v>271</v>
      </c>
      <c r="O35" s="65">
        <v>2079</v>
      </c>
      <c r="P35" s="65">
        <v>2079</v>
      </c>
      <c r="Q35" s="66"/>
      <c r="R35" s="67"/>
      <c r="S35" s="67"/>
    </row>
    <row r="36" spans="1:20" ht="31.5" x14ac:dyDescent="0.25">
      <c r="A36" s="15">
        <v>8</v>
      </c>
      <c r="B36" s="71" t="s">
        <v>67</v>
      </c>
      <c r="C36" s="61"/>
      <c r="D36" s="61"/>
      <c r="E36" s="72" t="s">
        <v>27</v>
      </c>
      <c r="F36" s="73" t="s">
        <v>68</v>
      </c>
      <c r="G36" s="65">
        <v>3900</v>
      </c>
      <c r="H36" s="65">
        <v>3607</v>
      </c>
      <c r="I36" s="65">
        <v>240</v>
      </c>
      <c r="J36" s="65">
        <v>240</v>
      </c>
      <c r="K36" s="65"/>
      <c r="L36" s="65"/>
      <c r="M36" s="65"/>
      <c r="N36" s="65">
        <f t="shared" si="18"/>
        <v>240</v>
      </c>
      <c r="O36" s="65">
        <v>0</v>
      </c>
      <c r="P36" s="65">
        <v>0</v>
      </c>
      <c r="Q36" s="66"/>
      <c r="R36" s="67"/>
      <c r="S36" s="67"/>
    </row>
    <row r="37" spans="1:20" s="48" customFormat="1" ht="25.5" customHeight="1" x14ac:dyDescent="0.25">
      <c r="A37" s="53"/>
      <c r="B37" s="54" t="s">
        <v>87</v>
      </c>
      <c r="C37" s="55"/>
      <c r="D37" s="55"/>
      <c r="E37" s="56"/>
      <c r="F37" s="57"/>
      <c r="G37" s="29">
        <f>SUM(G38:G39)</f>
        <v>17000</v>
      </c>
      <c r="H37" s="29">
        <f t="shared" ref="H37:P37" si="19">SUM(H38:H39)</f>
        <v>12284</v>
      </c>
      <c r="I37" s="29">
        <f t="shared" si="19"/>
        <v>17000</v>
      </c>
      <c r="J37" s="29">
        <f t="shared" si="19"/>
        <v>12284</v>
      </c>
      <c r="K37" s="29">
        <f t="shared" si="19"/>
        <v>0</v>
      </c>
      <c r="L37" s="29">
        <f t="shared" si="19"/>
        <v>0</v>
      </c>
      <c r="M37" s="29">
        <f t="shared" si="19"/>
        <v>0</v>
      </c>
      <c r="N37" s="29">
        <f t="shared" si="19"/>
        <v>20</v>
      </c>
      <c r="O37" s="29">
        <f t="shared" si="19"/>
        <v>16980</v>
      </c>
      <c r="P37" s="29">
        <f t="shared" si="19"/>
        <v>12264</v>
      </c>
      <c r="Q37" s="52"/>
      <c r="R37" s="52"/>
      <c r="S37" s="58"/>
      <c r="T37" s="47"/>
    </row>
    <row r="38" spans="1:20" ht="31.5" x14ac:dyDescent="0.25">
      <c r="A38" s="20">
        <v>1</v>
      </c>
      <c r="B38" s="16" t="s">
        <v>88</v>
      </c>
      <c r="C38" s="61"/>
      <c r="D38" s="61"/>
      <c r="E38" s="17" t="s">
        <v>27</v>
      </c>
      <c r="F38" s="17" t="s">
        <v>91</v>
      </c>
      <c r="G38" s="18">
        <v>7000</v>
      </c>
      <c r="H38" s="18">
        <v>4500</v>
      </c>
      <c r="I38" s="18">
        <v>7000</v>
      </c>
      <c r="J38" s="18">
        <v>4500</v>
      </c>
      <c r="K38" s="65"/>
      <c r="L38" s="65"/>
      <c r="M38" s="65"/>
      <c r="N38" s="18">
        <v>10</v>
      </c>
      <c r="O38" s="65">
        <f>P38+2500</f>
        <v>6990</v>
      </c>
      <c r="P38" s="65">
        <f>J38-N38</f>
        <v>4490</v>
      </c>
      <c r="Q38" s="66"/>
      <c r="R38" s="67"/>
      <c r="S38" s="67" t="s">
        <v>85</v>
      </c>
    </row>
    <row r="39" spans="1:20" ht="31.5" x14ac:dyDescent="0.25">
      <c r="A39" s="20">
        <v>2</v>
      </c>
      <c r="B39" s="16" t="s">
        <v>89</v>
      </c>
      <c r="C39" s="61"/>
      <c r="D39" s="61"/>
      <c r="E39" s="17" t="s">
        <v>27</v>
      </c>
      <c r="F39" s="17" t="s">
        <v>92</v>
      </c>
      <c r="G39" s="18">
        <v>10000</v>
      </c>
      <c r="H39" s="18">
        <v>7784</v>
      </c>
      <c r="I39" s="18">
        <v>10000</v>
      </c>
      <c r="J39" s="18">
        <v>7784</v>
      </c>
      <c r="K39" s="65"/>
      <c r="L39" s="65"/>
      <c r="M39" s="65"/>
      <c r="N39" s="18">
        <v>10</v>
      </c>
      <c r="O39" s="65">
        <f>P39+2216</f>
        <v>9990</v>
      </c>
      <c r="P39" s="65">
        <f t="shared" ref="P39:P41" si="20">J39-N39</f>
        <v>7774</v>
      </c>
      <c r="Q39" s="66"/>
      <c r="R39" s="67"/>
      <c r="S39" s="67"/>
    </row>
    <row r="40" spans="1:20" s="48" customFormat="1" ht="25.5" customHeight="1" x14ac:dyDescent="0.25">
      <c r="A40" s="53"/>
      <c r="B40" s="54" t="s">
        <v>28</v>
      </c>
      <c r="C40" s="55"/>
      <c r="D40" s="55"/>
      <c r="E40" s="56"/>
      <c r="F40" s="57"/>
      <c r="G40" s="29">
        <f t="shared" ref="G40:H40" si="21">G41</f>
        <v>12000</v>
      </c>
      <c r="H40" s="29">
        <f t="shared" si="21"/>
        <v>2000</v>
      </c>
      <c r="I40" s="29">
        <f>I41</f>
        <v>2000</v>
      </c>
      <c r="J40" s="29">
        <f t="shared" ref="J40:P40" si="22">J41</f>
        <v>2000</v>
      </c>
      <c r="K40" s="29">
        <f t="shared" si="22"/>
        <v>0</v>
      </c>
      <c r="L40" s="29">
        <f t="shared" si="22"/>
        <v>0</v>
      </c>
      <c r="M40" s="29">
        <f t="shared" si="22"/>
        <v>0</v>
      </c>
      <c r="N40" s="29">
        <f t="shared" si="22"/>
        <v>10</v>
      </c>
      <c r="O40" s="29">
        <f t="shared" si="22"/>
        <v>11990</v>
      </c>
      <c r="P40" s="29">
        <f t="shared" si="22"/>
        <v>1990</v>
      </c>
      <c r="Q40" s="52"/>
      <c r="R40" s="52"/>
      <c r="S40" s="58"/>
      <c r="T40" s="47"/>
    </row>
    <row r="41" spans="1:20" ht="45" x14ac:dyDescent="0.25">
      <c r="A41" s="20">
        <v>1</v>
      </c>
      <c r="B41" s="16" t="s">
        <v>90</v>
      </c>
      <c r="C41" s="61"/>
      <c r="D41" s="61"/>
      <c r="E41" s="21" t="s">
        <v>93</v>
      </c>
      <c r="F41" s="21" t="s">
        <v>94</v>
      </c>
      <c r="G41" s="22">
        <v>12000</v>
      </c>
      <c r="H41" s="22">
        <v>2000</v>
      </c>
      <c r="I41" s="18">
        <v>2000</v>
      </c>
      <c r="J41" s="18">
        <v>2000</v>
      </c>
      <c r="K41" s="65"/>
      <c r="L41" s="65"/>
      <c r="M41" s="65"/>
      <c r="N41" s="18">
        <v>10</v>
      </c>
      <c r="O41" s="65">
        <f>10000+P41</f>
        <v>11990</v>
      </c>
      <c r="P41" s="65">
        <f t="shared" si="20"/>
        <v>1990</v>
      </c>
      <c r="Q41" s="66"/>
      <c r="R41" s="67"/>
      <c r="S41" s="67"/>
    </row>
    <row r="42" spans="1:20" hidden="1" x14ac:dyDescent="0.25">
      <c r="A42" s="15"/>
      <c r="B42" s="71"/>
      <c r="C42" s="61"/>
      <c r="D42" s="61"/>
      <c r="E42" s="72"/>
      <c r="F42" s="7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6"/>
      <c r="R42" s="67"/>
      <c r="S42" s="67"/>
    </row>
    <row r="43" spans="1:20" s="48" customFormat="1" ht="27.75" customHeight="1" x14ac:dyDescent="0.25">
      <c r="A43" s="53" t="s">
        <v>49</v>
      </c>
      <c r="B43" s="54" t="s">
        <v>100</v>
      </c>
      <c r="C43" s="55"/>
      <c r="D43" s="55"/>
      <c r="E43" s="56"/>
      <c r="F43" s="57"/>
      <c r="G43" s="29">
        <f>+G44</f>
        <v>12000</v>
      </c>
      <c r="H43" s="29">
        <f t="shared" ref="H43" si="23">+H44</f>
        <v>9729</v>
      </c>
      <c r="I43" s="29">
        <f t="shared" ref="I43:L43" si="24">I44</f>
        <v>18000</v>
      </c>
      <c r="J43" s="29">
        <f t="shared" si="24"/>
        <v>0</v>
      </c>
      <c r="K43" s="29">
        <f t="shared" si="24"/>
        <v>0</v>
      </c>
      <c r="L43" s="29">
        <f t="shared" si="24"/>
        <v>0</v>
      </c>
      <c r="M43" s="29">
        <f>M44</f>
        <v>6705</v>
      </c>
      <c r="N43" s="29">
        <f t="shared" ref="N43:P43" si="25">N44</f>
        <v>0</v>
      </c>
      <c r="O43" s="29">
        <f t="shared" si="25"/>
        <v>14190</v>
      </c>
      <c r="P43" s="29">
        <f t="shared" si="25"/>
        <v>6705</v>
      </c>
      <c r="Q43" s="52"/>
      <c r="R43" s="52"/>
      <c r="S43" s="58"/>
      <c r="T43" s="47"/>
    </row>
    <row r="44" spans="1:20" s="48" customFormat="1" ht="25.5" customHeight="1" x14ac:dyDescent="0.25">
      <c r="A44" s="53"/>
      <c r="B44" s="54" t="s">
        <v>45</v>
      </c>
      <c r="C44" s="55"/>
      <c r="D44" s="55"/>
      <c r="E44" s="56"/>
      <c r="F44" s="57"/>
      <c r="G44" s="29">
        <f>SUM(G46)</f>
        <v>12000</v>
      </c>
      <c r="H44" s="29">
        <f t="shared" ref="H44" si="26">SUM(H46)</f>
        <v>9729</v>
      </c>
      <c r="I44" s="29">
        <f t="shared" ref="I44:O44" si="27">SUM(I45:I46)</f>
        <v>18000</v>
      </c>
      <c r="J44" s="29">
        <f t="shared" si="27"/>
        <v>0</v>
      </c>
      <c r="K44" s="29">
        <f t="shared" si="27"/>
        <v>0</v>
      </c>
      <c r="L44" s="29">
        <f t="shared" si="27"/>
        <v>0</v>
      </c>
      <c r="M44" s="29">
        <f>SUM(M45:M46)</f>
        <v>6705</v>
      </c>
      <c r="N44" s="29">
        <f t="shared" si="27"/>
        <v>0</v>
      </c>
      <c r="O44" s="29">
        <f t="shared" si="27"/>
        <v>14190</v>
      </c>
      <c r="P44" s="29">
        <f>SUM(P45:P46)</f>
        <v>6705</v>
      </c>
      <c r="Q44" s="52"/>
      <c r="R44" s="52"/>
      <c r="S44" s="58"/>
      <c r="T44" s="47"/>
    </row>
    <row r="45" spans="1:20" ht="47.25" x14ac:dyDescent="0.25">
      <c r="A45" s="20">
        <v>1</v>
      </c>
      <c r="B45" s="74" t="s">
        <v>95</v>
      </c>
      <c r="C45" s="17"/>
      <c r="D45" s="17"/>
      <c r="E45" s="27" t="s">
        <v>27</v>
      </c>
      <c r="F45" s="75" t="s">
        <v>96</v>
      </c>
      <c r="G45" s="65">
        <v>6000</v>
      </c>
      <c r="H45" s="65">
        <v>0</v>
      </c>
      <c r="I45" s="65">
        <v>6000</v>
      </c>
      <c r="J45" s="65">
        <v>0</v>
      </c>
      <c r="K45" s="65"/>
      <c r="L45" s="65"/>
      <c r="M45" s="65">
        <v>1290</v>
      </c>
      <c r="N45" s="65"/>
      <c r="O45" s="65">
        <f>P45+2000</f>
        <v>3290</v>
      </c>
      <c r="P45" s="65">
        <f>J45+M45</f>
        <v>1290</v>
      </c>
      <c r="Q45" s="76"/>
      <c r="R45" s="76"/>
      <c r="S45" s="77" t="s">
        <v>116</v>
      </c>
    </row>
    <row r="46" spans="1:20" ht="66" customHeight="1" x14ac:dyDescent="0.25">
      <c r="A46" s="20">
        <v>2</v>
      </c>
      <c r="B46" s="74" t="s">
        <v>47</v>
      </c>
      <c r="C46" s="17"/>
      <c r="D46" s="17"/>
      <c r="E46" s="27" t="s">
        <v>27</v>
      </c>
      <c r="F46" s="75" t="s">
        <v>70</v>
      </c>
      <c r="G46" s="65">
        <v>12000</v>
      </c>
      <c r="H46" s="65">
        <v>9729</v>
      </c>
      <c r="I46" s="65">
        <v>12000</v>
      </c>
      <c r="J46" s="65">
        <v>0</v>
      </c>
      <c r="K46" s="65"/>
      <c r="L46" s="65"/>
      <c r="M46" s="65">
        <v>5415</v>
      </c>
      <c r="N46" s="65"/>
      <c r="O46" s="65">
        <f>P46+4659+826</f>
        <v>10900</v>
      </c>
      <c r="P46" s="65">
        <f>J46+M46</f>
        <v>5415</v>
      </c>
      <c r="Q46" s="76"/>
      <c r="R46" s="76"/>
      <c r="S46" s="77" t="s">
        <v>117</v>
      </c>
      <c r="T46" s="78"/>
    </row>
  </sheetData>
  <mergeCells count="33">
    <mergeCell ref="S6:S12"/>
    <mergeCell ref="J8:L8"/>
    <mergeCell ref="F6:H7"/>
    <mergeCell ref="A1:S1"/>
    <mergeCell ref="A2:S2"/>
    <mergeCell ref="A3:S3"/>
    <mergeCell ref="A4:S4"/>
    <mergeCell ref="A5:S5"/>
    <mergeCell ref="F8:F12"/>
    <mergeCell ref="G8:H8"/>
    <mergeCell ref="G9:G12"/>
    <mergeCell ref="H9:H12"/>
    <mergeCell ref="I6:L7"/>
    <mergeCell ref="A6:A12"/>
    <mergeCell ref="B6:B12"/>
    <mergeCell ref="C6:C12"/>
    <mergeCell ref="D6:D12"/>
    <mergeCell ref="E6:E12"/>
    <mergeCell ref="K9:L9"/>
    <mergeCell ref="K10:K12"/>
    <mergeCell ref="L10:L12"/>
    <mergeCell ref="I8:I12"/>
    <mergeCell ref="J9:J12"/>
    <mergeCell ref="M6:N7"/>
    <mergeCell ref="O6:R7"/>
    <mergeCell ref="O8:O12"/>
    <mergeCell ref="P8:R8"/>
    <mergeCell ref="P9:P12"/>
    <mergeCell ref="Q9:R9"/>
    <mergeCell ref="Q10:Q12"/>
    <mergeCell ref="R10:R12"/>
    <mergeCell ref="M8:M12"/>
    <mergeCell ref="N8:N12"/>
  </mergeCells>
  <pageMargins left="0.35433070866141703" right="0.196850393700787" top="0.43307086614173201" bottom="0.31496062992126" header="0.31496062992126" footer="0.23622047244094499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D29"/>
  <sheetViews>
    <sheetView tabSelected="1" view="pageBreakPreview" zoomScale="85" zoomScaleNormal="59" zoomScaleSheetLayoutView="85" workbookViewId="0">
      <selection activeCell="U6" sqref="U6:X7"/>
    </sheetView>
  </sheetViews>
  <sheetFormatPr defaultRowHeight="15" x14ac:dyDescent="0.25"/>
  <cols>
    <col min="1" max="1" width="7.28515625" style="84" customWidth="1"/>
    <col min="2" max="2" width="31.42578125" style="84" customWidth="1"/>
    <col min="3" max="4" width="9.140625" style="84" hidden="1" customWidth="1"/>
    <col min="5" max="5" width="10.42578125" style="84" hidden="1" customWidth="1"/>
    <col min="6" max="6" width="12.140625" style="84" hidden="1" customWidth="1"/>
    <col min="7" max="7" width="13.85546875" style="84" hidden="1" customWidth="1"/>
    <col min="8" max="9" width="11.85546875" style="84" hidden="1" customWidth="1"/>
    <col min="10" max="11" width="11.140625" style="84" customWidth="1"/>
    <col min="12" max="12" width="9.140625" style="84" customWidth="1"/>
    <col min="13" max="13" width="8.42578125" style="84" customWidth="1"/>
    <col min="14" max="15" width="10.5703125" style="84" customWidth="1"/>
    <col min="16" max="16" width="10.28515625" style="84" customWidth="1"/>
    <col min="17" max="17" width="8.5703125" style="84" customWidth="1"/>
    <col min="18" max="18" width="10.7109375" style="84" customWidth="1"/>
    <col min="19" max="20" width="9.42578125" style="84" customWidth="1"/>
    <col min="21" max="22" width="10.42578125" style="84" customWidth="1"/>
    <col min="23" max="23" width="9.5703125" style="84" customWidth="1"/>
    <col min="24" max="24" width="9.140625" style="84" customWidth="1"/>
    <col min="25" max="25" width="14" style="84" customWidth="1"/>
    <col min="26" max="26" width="9.140625" style="84"/>
    <col min="27" max="27" width="17.42578125" style="84" customWidth="1"/>
    <col min="28" max="16384" width="9.140625" style="84"/>
  </cols>
  <sheetData>
    <row r="1" spans="1:28" s="82" customFormat="1" ht="23.25" customHeight="1" x14ac:dyDescent="0.3">
      <c r="A1" s="119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8" s="82" customFormat="1" ht="22.5" customHeight="1" x14ac:dyDescent="0.3">
      <c r="A2" s="119" t="s">
        <v>113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1:28" s="82" customFormat="1" ht="22.5" customHeight="1" x14ac:dyDescent="0.3">
      <c r="A3" s="119" t="s">
        <v>114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8" s="82" customFormat="1" ht="28.5" customHeight="1" x14ac:dyDescent="0.3">
      <c r="A4" s="136" t="str">
        <f>'DC CTMTQG 16-20'!A4:S4</f>
        <v>(Kèm theo Tờ trình số  1202/TTr-UBND ngày  27  tháng 4 năm 2020 của UBND tỉnh Điện Biên)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</row>
    <row r="5" spans="1:28" s="82" customFormat="1" ht="19.5" customHeight="1" x14ac:dyDescent="0.3">
      <c r="A5" s="138" t="s">
        <v>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8" s="83" customFormat="1" ht="28.5" customHeight="1" x14ac:dyDescent="0.3">
      <c r="A6" s="123" t="s">
        <v>50</v>
      </c>
      <c r="B6" s="123" t="s">
        <v>3</v>
      </c>
      <c r="C6" s="124" t="s">
        <v>51</v>
      </c>
      <c r="D6" s="123" t="s">
        <v>4</v>
      </c>
      <c r="E6" s="123" t="s">
        <v>5</v>
      </c>
      <c r="F6" s="123" t="s">
        <v>6</v>
      </c>
      <c r="G6" s="123" t="s">
        <v>52</v>
      </c>
      <c r="H6" s="123"/>
      <c r="I6" s="123"/>
      <c r="J6" s="130" t="s">
        <v>121</v>
      </c>
      <c r="K6" s="131"/>
      <c r="L6" s="131"/>
      <c r="M6" s="132"/>
      <c r="N6" s="130" t="s">
        <v>76</v>
      </c>
      <c r="O6" s="131"/>
      <c r="P6" s="131"/>
      <c r="Q6" s="132"/>
      <c r="R6" s="124" t="s">
        <v>77</v>
      </c>
      <c r="S6" s="130" t="s">
        <v>112</v>
      </c>
      <c r="T6" s="132"/>
      <c r="U6" s="130" t="s">
        <v>78</v>
      </c>
      <c r="V6" s="131"/>
      <c r="W6" s="131"/>
      <c r="X6" s="132"/>
      <c r="Y6" s="123" t="s">
        <v>10</v>
      </c>
    </row>
    <row r="7" spans="1:28" s="83" customFormat="1" ht="28.5" customHeight="1" x14ac:dyDescent="0.3">
      <c r="A7" s="123"/>
      <c r="B7" s="123"/>
      <c r="C7" s="125"/>
      <c r="D7" s="123"/>
      <c r="E7" s="123"/>
      <c r="F7" s="123"/>
      <c r="G7" s="123" t="s">
        <v>14</v>
      </c>
      <c r="H7" s="123" t="s">
        <v>15</v>
      </c>
      <c r="I7" s="123"/>
      <c r="J7" s="133"/>
      <c r="K7" s="134"/>
      <c r="L7" s="134"/>
      <c r="M7" s="135"/>
      <c r="N7" s="133"/>
      <c r="O7" s="134"/>
      <c r="P7" s="134"/>
      <c r="Q7" s="135"/>
      <c r="R7" s="125"/>
      <c r="S7" s="133"/>
      <c r="T7" s="135"/>
      <c r="U7" s="133"/>
      <c r="V7" s="134"/>
      <c r="W7" s="134"/>
      <c r="X7" s="135"/>
      <c r="Y7" s="123"/>
    </row>
    <row r="8" spans="1:28" s="83" customFormat="1" ht="27.75" customHeight="1" x14ac:dyDescent="0.3">
      <c r="A8" s="123"/>
      <c r="B8" s="123"/>
      <c r="C8" s="125"/>
      <c r="D8" s="123"/>
      <c r="E8" s="123"/>
      <c r="F8" s="123"/>
      <c r="G8" s="123"/>
      <c r="H8" s="124" t="s">
        <v>16</v>
      </c>
      <c r="I8" s="124" t="s">
        <v>53</v>
      </c>
      <c r="J8" s="123" t="s">
        <v>16</v>
      </c>
      <c r="K8" s="123" t="s">
        <v>53</v>
      </c>
      <c r="L8" s="123"/>
      <c r="M8" s="123"/>
      <c r="N8" s="123" t="s">
        <v>16</v>
      </c>
      <c r="O8" s="123" t="s">
        <v>53</v>
      </c>
      <c r="P8" s="123"/>
      <c r="Q8" s="123"/>
      <c r="R8" s="125"/>
      <c r="S8" s="124" t="s">
        <v>18</v>
      </c>
      <c r="T8" s="124" t="s">
        <v>110</v>
      </c>
      <c r="U8" s="123" t="s">
        <v>16</v>
      </c>
      <c r="V8" s="123" t="s">
        <v>53</v>
      </c>
      <c r="W8" s="123"/>
      <c r="X8" s="123"/>
      <c r="Y8" s="123"/>
    </row>
    <row r="9" spans="1:28" s="83" customFormat="1" ht="24.75" customHeight="1" x14ac:dyDescent="0.3">
      <c r="A9" s="123"/>
      <c r="B9" s="123"/>
      <c r="C9" s="125"/>
      <c r="D9" s="123"/>
      <c r="E9" s="123"/>
      <c r="F9" s="123"/>
      <c r="G9" s="123"/>
      <c r="H9" s="125"/>
      <c r="I9" s="127"/>
      <c r="J9" s="123"/>
      <c r="K9" s="123" t="s">
        <v>21</v>
      </c>
      <c r="L9" s="129" t="s">
        <v>54</v>
      </c>
      <c r="M9" s="129"/>
      <c r="N9" s="123"/>
      <c r="O9" s="123" t="s">
        <v>21</v>
      </c>
      <c r="P9" s="129" t="s">
        <v>54</v>
      </c>
      <c r="Q9" s="129"/>
      <c r="R9" s="125"/>
      <c r="S9" s="125"/>
      <c r="T9" s="125"/>
      <c r="U9" s="123"/>
      <c r="V9" s="123" t="s">
        <v>21</v>
      </c>
      <c r="W9" s="129" t="s">
        <v>54</v>
      </c>
      <c r="X9" s="129"/>
      <c r="Y9" s="123"/>
    </row>
    <row r="10" spans="1:28" s="83" customFormat="1" ht="150" x14ac:dyDescent="0.3">
      <c r="A10" s="123"/>
      <c r="B10" s="123"/>
      <c r="C10" s="126"/>
      <c r="D10" s="123"/>
      <c r="E10" s="123"/>
      <c r="F10" s="123"/>
      <c r="G10" s="123"/>
      <c r="H10" s="126"/>
      <c r="I10" s="128"/>
      <c r="J10" s="123"/>
      <c r="K10" s="123"/>
      <c r="L10" s="30" t="s">
        <v>55</v>
      </c>
      <c r="M10" s="30" t="s">
        <v>79</v>
      </c>
      <c r="N10" s="123"/>
      <c r="O10" s="123"/>
      <c r="P10" s="30" t="s">
        <v>55</v>
      </c>
      <c r="Q10" s="30" t="s">
        <v>79</v>
      </c>
      <c r="R10" s="126"/>
      <c r="S10" s="126"/>
      <c r="T10" s="126"/>
      <c r="U10" s="123"/>
      <c r="V10" s="123"/>
      <c r="W10" s="30" t="s">
        <v>55</v>
      </c>
      <c r="X10" s="30" t="s">
        <v>79</v>
      </c>
      <c r="Y10" s="123"/>
    </row>
    <row r="11" spans="1:28" ht="22.5" customHeight="1" x14ac:dyDescent="0.25">
      <c r="A11" s="1">
        <v>1</v>
      </c>
      <c r="B11" s="1">
        <f>A11+1</f>
        <v>2</v>
      </c>
      <c r="C11" s="1">
        <v>3</v>
      </c>
      <c r="D11" s="1"/>
      <c r="E11" s="1"/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  <c r="Q11" s="1">
        <v>14</v>
      </c>
      <c r="R11" s="1">
        <v>15</v>
      </c>
      <c r="S11" s="1">
        <v>16</v>
      </c>
      <c r="T11" s="1">
        <v>17</v>
      </c>
      <c r="U11" s="1">
        <v>18</v>
      </c>
      <c r="V11" s="1">
        <v>19</v>
      </c>
      <c r="W11" s="1">
        <v>20</v>
      </c>
      <c r="X11" s="1">
        <v>21</v>
      </c>
      <c r="Y11" s="1">
        <v>22</v>
      </c>
    </row>
    <row r="12" spans="1:28" s="83" customFormat="1" ht="31.5" customHeight="1" x14ac:dyDescent="0.3">
      <c r="A12" s="85"/>
      <c r="B12" s="6" t="s">
        <v>98</v>
      </c>
      <c r="C12" s="86"/>
      <c r="D12" s="86"/>
      <c r="E12" s="86"/>
      <c r="F12" s="86"/>
      <c r="G12" s="86"/>
      <c r="H12" s="2">
        <f>+H13+H22+H25+H27</f>
        <v>91890</v>
      </c>
      <c r="I12" s="2">
        <f t="shared" ref="I12:V12" si="0">+I13+I22+I25+I27</f>
        <v>62574</v>
      </c>
      <c r="J12" s="2">
        <f t="shared" si="0"/>
        <v>79895</v>
      </c>
      <c r="K12" s="2">
        <f t="shared" si="0"/>
        <v>41093</v>
      </c>
      <c r="L12" s="2">
        <f t="shared" si="0"/>
        <v>0</v>
      </c>
      <c r="M12" s="2">
        <f t="shared" si="0"/>
        <v>0</v>
      </c>
      <c r="N12" s="2">
        <f t="shared" si="0"/>
        <v>48894</v>
      </c>
      <c r="O12" s="2">
        <f t="shared" si="0"/>
        <v>42728</v>
      </c>
      <c r="P12" s="2">
        <f t="shared" si="0"/>
        <v>0</v>
      </c>
      <c r="Q12" s="2">
        <f t="shared" si="0"/>
        <v>0</v>
      </c>
      <c r="R12" s="2">
        <f t="shared" si="0"/>
        <v>11597.516</v>
      </c>
      <c r="S12" s="2">
        <f t="shared" si="0"/>
        <v>6705</v>
      </c>
      <c r="T12" s="2">
        <f t="shared" si="0"/>
        <v>6705</v>
      </c>
      <c r="U12" s="2">
        <f t="shared" si="0"/>
        <v>71015</v>
      </c>
      <c r="V12" s="2">
        <f t="shared" si="0"/>
        <v>42728</v>
      </c>
      <c r="W12" s="86"/>
      <c r="X12" s="86"/>
      <c r="Y12" s="86"/>
    </row>
    <row r="13" spans="1:28" s="88" customFormat="1" ht="27.75" customHeight="1" x14ac:dyDescent="0.3">
      <c r="A13" s="87" t="s">
        <v>101</v>
      </c>
      <c r="B13" s="5" t="s">
        <v>29</v>
      </c>
      <c r="C13" s="5"/>
      <c r="D13" s="6"/>
      <c r="E13" s="6"/>
      <c r="F13" s="6"/>
      <c r="G13" s="26"/>
      <c r="H13" s="2">
        <f>SUM(H14:H21)</f>
        <v>44890</v>
      </c>
      <c r="I13" s="2">
        <f t="shared" ref="I13:V13" si="1">SUM(I14:I21)</f>
        <v>38561</v>
      </c>
      <c r="J13" s="2">
        <f t="shared" si="1"/>
        <v>32925</v>
      </c>
      <c r="K13" s="2">
        <f t="shared" si="1"/>
        <v>26839</v>
      </c>
      <c r="L13" s="2">
        <f t="shared" si="1"/>
        <v>0</v>
      </c>
      <c r="M13" s="2">
        <f t="shared" si="1"/>
        <v>0</v>
      </c>
      <c r="N13" s="2">
        <f t="shared" si="1"/>
        <v>29894</v>
      </c>
      <c r="O13" s="2">
        <f t="shared" si="1"/>
        <v>28444</v>
      </c>
      <c r="P13" s="2">
        <f t="shared" si="1"/>
        <v>0</v>
      </c>
      <c r="Q13" s="2">
        <f t="shared" si="1"/>
        <v>0</v>
      </c>
      <c r="R13" s="2">
        <f t="shared" si="1"/>
        <v>6281.5160000000005</v>
      </c>
      <c r="S13" s="2">
        <f t="shared" si="1"/>
        <v>0</v>
      </c>
      <c r="T13" s="2">
        <f t="shared" si="1"/>
        <v>6675</v>
      </c>
      <c r="U13" s="2">
        <f t="shared" si="1"/>
        <v>27855</v>
      </c>
      <c r="V13" s="2">
        <f t="shared" si="1"/>
        <v>21769</v>
      </c>
      <c r="W13" s="13"/>
      <c r="X13" s="13"/>
      <c r="Y13" s="9"/>
    </row>
    <row r="14" spans="1:28" s="88" customFormat="1" ht="47.25" x14ac:dyDescent="0.3">
      <c r="A14" s="3">
        <v>1</v>
      </c>
      <c r="B14" s="28" t="s">
        <v>81</v>
      </c>
      <c r="C14" s="89"/>
      <c r="D14" s="89"/>
      <c r="E14" s="89"/>
      <c r="F14" s="17" t="s">
        <v>27</v>
      </c>
      <c r="G14" s="17" t="s">
        <v>83</v>
      </c>
      <c r="H14" s="18">
        <v>14990</v>
      </c>
      <c r="I14" s="18">
        <v>11904</v>
      </c>
      <c r="J14" s="8">
        <v>14985</v>
      </c>
      <c r="K14" s="8">
        <v>11899</v>
      </c>
      <c r="L14" s="2"/>
      <c r="M14" s="2"/>
      <c r="N14" s="8">
        <f>O14</f>
        <v>11904</v>
      </c>
      <c r="O14" s="8">
        <v>11904</v>
      </c>
      <c r="P14" s="8"/>
      <c r="Q14" s="8"/>
      <c r="R14" s="8">
        <v>0</v>
      </c>
      <c r="S14" s="8"/>
      <c r="T14" s="8">
        <v>5</v>
      </c>
      <c r="U14" s="8">
        <f>V14+3086</f>
        <v>14985</v>
      </c>
      <c r="V14" s="8">
        <f>O14-T14</f>
        <v>11899</v>
      </c>
      <c r="W14" s="2"/>
      <c r="X14" s="2"/>
      <c r="Y14" s="90" t="s">
        <v>105</v>
      </c>
    </row>
    <row r="15" spans="1:28" s="88" customFormat="1" ht="56.25" x14ac:dyDescent="0.3">
      <c r="A15" s="3">
        <v>2</v>
      </c>
      <c r="B15" s="28" t="s">
        <v>82</v>
      </c>
      <c r="C15" s="89"/>
      <c r="D15" s="89"/>
      <c r="E15" s="89"/>
      <c r="F15" s="17" t="s">
        <v>27</v>
      </c>
      <c r="G15" s="17" t="s">
        <v>84</v>
      </c>
      <c r="H15" s="18">
        <v>6000</v>
      </c>
      <c r="I15" s="18">
        <v>4550</v>
      </c>
      <c r="J15" s="8">
        <v>5950</v>
      </c>
      <c r="K15" s="8">
        <v>2950</v>
      </c>
      <c r="L15" s="2"/>
      <c r="M15" s="2"/>
      <c r="N15" s="8">
        <v>6000</v>
      </c>
      <c r="O15" s="8">
        <v>4550</v>
      </c>
      <c r="P15" s="8"/>
      <c r="Q15" s="8"/>
      <c r="R15" s="8">
        <v>0</v>
      </c>
      <c r="S15" s="8"/>
      <c r="T15" s="8">
        <v>1600</v>
      </c>
      <c r="U15" s="8">
        <f>V15+3000</f>
        <v>5950</v>
      </c>
      <c r="V15" s="8">
        <f>O15-T15</f>
        <v>2950</v>
      </c>
      <c r="W15" s="2"/>
      <c r="X15" s="2"/>
      <c r="Y15" s="90" t="s">
        <v>106</v>
      </c>
    </row>
    <row r="16" spans="1:28" s="83" customFormat="1" ht="37.5" x14ac:dyDescent="0.3">
      <c r="A16" s="3">
        <v>3</v>
      </c>
      <c r="B16" s="4" t="s">
        <v>56</v>
      </c>
      <c r="C16" s="5"/>
      <c r="D16" s="6"/>
      <c r="E16" s="6"/>
      <c r="F16" s="7" t="s">
        <v>27</v>
      </c>
      <c r="G16" s="25" t="s">
        <v>57</v>
      </c>
      <c r="H16" s="8">
        <v>4000</v>
      </c>
      <c r="I16" s="8">
        <v>3700</v>
      </c>
      <c r="J16" s="12">
        <v>2350</v>
      </c>
      <c r="K16" s="12">
        <v>2350</v>
      </c>
      <c r="L16" s="11"/>
      <c r="M16" s="11"/>
      <c r="N16" s="12">
        <f>O16</f>
        <v>2350</v>
      </c>
      <c r="O16" s="12">
        <v>2350</v>
      </c>
      <c r="P16" s="13"/>
      <c r="Q16" s="13"/>
      <c r="R16" s="14">
        <v>970.93700000000001</v>
      </c>
      <c r="S16" s="13"/>
      <c r="T16" s="13">
        <f>+O16-V16</f>
        <v>743</v>
      </c>
      <c r="U16" s="13">
        <f>+V16</f>
        <v>1607</v>
      </c>
      <c r="V16" s="12">
        <v>1607</v>
      </c>
      <c r="W16" s="13"/>
      <c r="X16" s="13"/>
      <c r="Y16" s="120" t="s">
        <v>58</v>
      </c>
      <c r="AB16" s="65">
        <v>743</v>
      </c>
    </row>
    <row r="17" spans="1:30" s="83" customFormat="1" ht="37.5" x14ac:dyDescent="0.3">
      <c r="A17" s="3">
        <v>4</v>
      </c>
      <c r="B17" s="4" t="s">
        <v>59</v>
      </c>
      <c r="C17" s="5"/>
      <c r="D17" s="6"/>
      <c r="E17" s="6"/>
      <c r="F17" s="7" t="s">
        <v>27</v>
      </c>
      <c r="G17" s="25" t="s">
        <v>60</v>
      </c>
      <c r="H17" s="8">
        <v>4000</v>
      </c>
      <c r="I17" s="8">
        <v>3700</v>
      </c>
      <c r="J17" s="12">
        <v>2350</v>
      </c>
      <c r="K17" s="12">
        <v>2350</v>
      </c>
      <c r="L17" s="11"/>
      <c r="M17" s="11"/>
      <c r="N17" s="12">
        <f t="shared" ref="N17:N20" si="2">O17</f>
        <v>2350</v>
      </c>
      <c r="O17" s="12">
        <v>2350</v>
      </c>
      <c r="P17" s="13"/>
      <c r="Q17" s="13"/>
      <c r="R17" s="14">
        <v>1097.519</v>
      </c>
      <c r="S17" s="13"/>
      <c r="T17" s="13">
        <f t="shared" ref="T17:T21" si="3">+O17-V17</f>
        <v>1252</v>
      </c>
      <c r="U17" s="13">
        <f t="shared" ref="U17:U21" si="4">+V17</f>
        <v>1098</v>
      </c>
      <c r="V17" s="12">
        <v>1098</v>
      </c>
      <c r="W17" s="13"/>
      <c r="X17" s="13"/>
      <c r="Y17" s="121"/>
      <c r="AB17" s="65">
        <v>1252</v>
      </c>
      <c r="AD17" s="83">
        <f>6282+8070</f>
        <v>14352</v>
      </c>
    </row>
    <row r="18" spans="1:30" s="83" customFormat="1" ht="37.5" x14ac:dyDescent="0.3">
      <c r="A18" s="3">
        <v>5</v>
      </c>
      <c r="B18" s="4" t="s">
        <v>61</v>
      </c>
      <c r="C18" s="5"/>
      <c r="D18" s="6"/>
      <c r="E18" s="6"/>
      <c r="F18" s="7" t="s">
        <v>27</v>
      </c>
      <c r="G18" s="25" t="s">
        <v>62</v>
      </c>
      <c r="H18" s="8">
        <v>4000</v>
      </c>
      <c r="I18" s="8">
        <v>3700</v>
      </c>
      <c r="J18" s="12">
        <v>2350</v>
      </c>
      <c r="K18" s="12">
        <v>2350</v>
      </c>
      <c r="L18" s="11"/>
      <c r="M18" s="11"/>
      <c r="N18" s="12">
        <f t="shared" si="2"/>
        <v>2350</v>
      </c>
      <c r="O18" s="12">
        <v>2350</v>
      </c>
      <c r="P18" s="13"/>
      <c r="Q18" s="13"/>
      <c r="R18" s="14">
        <v>1015.557</v>
      </c>
      <c r="S18" s="13"/>
      <c r="T18" s="13">
        <f t="shared" si="3"/>
        <v>1334</v>
      </c>
      <c r="U18" s="13">
        <f t="shared" si="4"/>
        <v>1016</v>
      </c>
      <c r="V18" s="12">
        <v>1016</v>
      </c>
      <c r="W18" s="13"/>
      <c r="X18" s="13"/>
      <c r="Y18" s="121"/>
      <c r="AB18" s="65">
        <v>1334</v>
      </c>
    </row>
    <row r="19" spans="1:30" s="83" customFormat="1" ht="37.5" x14ac:dyDescent="0.3">
      <c r="A19" s="3">
        <v>6</v>
      </c>
      <c r="B19" s="4" t="s">
        <v>63</v>
      </c>
      <c r="C19" s="5"/>
      <c r="D19" s="6"/>
      <c r="E19" s="6"/>
      <c r="F19" s="7" t="s">
        <v>27</v>
      </c>
      <c r="G19" s="25" t="s">
        <v>64</v>
      </c>
      <c r="H19" s="8">
        <v>4000</v>
      </c>
      <c r="I19" s="8">
        <v>3700</v>
      </c>
      <c r="J19" s="12">
        <v>2350</v>
      </c>
      <c r="K19" s="12">
        <v>2350</v>
      </c>
      <c r="L19" s="11"/>
      <c r="M19" s="11"/>
      <c r="N19" s="12">
        <f t="shared" si="2"/>
        <v>2350</v>
      </c>
      <c r="O19" s="12">
        <v>2350</v>
      </c>
      <c r="P19" s="13"/>
      <c r="Q19" s="13"/>
      <c r="R19" s="14">
        <v>1119.1320000000001</v>
      </c>
      <c r="S19" s="13"/>
      <c r="T19" s="13">
        <f t="shared" si="3"/>
        <v>1230</v>
      </c>
      <c r="U19" s="13">
        <f t="shared" si="4"/>
        <v>1120</v>
      </c>
      <c r="V19" s="12">
        <v>1120</v>
      </c>
      <c r="W19" s="13"/>
      <c r="X19" s="13"/>
      <c r="Y19" s="121"/>
      <c r="AB19" s="65">
        <v>1230</v>
      </c>
    </row>
    <row r="20" spans="1:30" s="83" customFormat="1" ht="37.5" x14ac:dyDescent="0.3">
      <c r="A20" s="3">
        <v>7</v>
      </c>
      <c r="B20" s="4" t="s">
        <v>65</v>
      </c>
      <c r="C20" s="5"/>
      <c r="D20" s="6"/>
      <c r="E20" s="6"/>
      <c r="F20" s="7" t="s">
        <v>27</v>
      </c>
      <c r="G20" s="25" t="s">
        <v>66</v>
      </c>
      <c r="H20" s="8">
        <v>4000</v>
      </c>
      <c r="I20" s="8">
        <v>3700</v>
      </c>
      <c r="J20" s="12">
        <v>2350</v>
      </c>
      <c r="K20" s="12">
        <v>2350</v>
      </c>
      <c r="L20" s="11"/>
      <c r="M20" s="11"/>
      <c r="N20" s="12">
        <f t="shared" si="2"/>
        <v>2350</v>
      </c>
      <c r="O20" s="12">
        <v>2350</v>
      </c>
      <c r="P20" s="13"/>
      <c r="Q20" s="13"/>
      <c r="R20" s="14">
        <v>2078.3710000000001</v>
      </c>
      <c r="S20" s="13"/>
      <c r="T20" s="13">
        <f t="shared" si="3"/>
        <v>271</v>
      </c>
      <c r="U20" s="13">
        <f t="shared" si="4"/>
        <v>2079</v>
      </c>
      <c r="V20" s="12">
        <v>2079</v>
      </c>
      <c r="W20" s="13"/>
      <c r="X20" s="13"/>
      <c r="Y20" s="122"/>
      <c r="AB20" s="65">
        <v>271</v>
      </c>
    </row>
    <row r="21" spans="1:30" s="83" customFormat="1" ht="77.25" customHeight="1" x14ac:dyDescent="0.3">
      <c r="A21" s="3">
        <v>8</v>
      </c>
      <c r="B21" s="4" t="s">
        <v>67</v>
      </c>
      <c r="C21" s="5"/>
      <c r="D21" s="6"/>
      <c r="E21" s="6"/>
      <c r="F21" s="7" t="s">
        <v>27</v>
      </c>
      <c r="G21" s="25" t="s">
        <v>68</v>
      </c>
      <c r="H21" s="8">
        <v>3900</v>
      </c>
      <c r="I21" s="8">
        <v>3607</v>
      </c>
      <c r="J21" s="12">
        <v>240</v>
      </c>
      <c r="K21" s="12">
        <v>240</v>
      </c>
      <c r="L21" s="11"/>
      <c r="M21" s="11"/>
      <c r="N21" s="12">
        <f>O21</f>
        <v>240</v>
      </c>
      <c r="O21" s="12">
        <v>240</v>
      </c>
      <c r="P21" s="13"/>
      <c r="Q21" s="13"/>
      <c r="R21" s="13">
        <v>0</v>
      </c>
      <c r="S21" s="13"/>
      <c r="T21" s="13">
        <f t="shared" si="3"/>
        <v>240</v>
      </c>
      <c r="U21" s="13">
        <f t="shared" si="4"/>
        <v>0</v>
      </c>
      <c r="V21" s="12">
        <v>0</v>
      </c>
      <c r="W21" s="13"/>
      <c r="X21" s="13"/>
      <c r="Y21" s="23" t="s">
        <v>69</v>
      </c>
      <c r="AB21" s="65">
        <v>240</v>
      </c>
    </row>
    <row r="22" spans="1:30" s="88" customFormat="1" ht="27.75" customHeight="1" x14ac:dyDescent="0.3">
      <c r="A22" s="87" t="s">
        <v>102</v>
      </c>
      <c r="B22" s="5" t="s">
        <v>87</v>
      </c>
      <c r="C22" s="5"/>
      <c r="D22" s="6"/>
      <c r="E22" s="6"/>
      <c r="F22" s="6"/>
      <c r="G22" s="26"/>
      <c r="H22" s="2">
        <f>SUM(H23:H24)</f>
        <v>17000</v>
      </c>
      <c r="I22" s="2">
        <f t="shared" ref="I22:V22" si="5">SUM(I23:I24)</f>
        <v>12284</v>
      </c>
      <c r="J22" s="2">
        <f t="shared" si="5"/>
        <v>16980</v>
      </c>
      <c r="K22" s="2">
        <f t="shared" si="5"/>
        <v>12264</v>
      </c>
      <c r="L22" s="2">
        <f t="shared" si="5"/>
        <v>0</v>
      </c>
      <c r="M22" s="2">
        <f t="shared" si="5"/>
        <v>0</v>
      </c>
      <c r="N22" s="2">
        <f t="shared" si="5"/>
        <v>17000</v>
      </c>
      <c r="O22" s="2">
        <f t="shared" si="5"/>
        <v>12284</v>
      </c>
      <c r="P22" s="2">
        <f t="shared" si="5"/>
        <v>0</v>
      </c>
      <c r="Q22" s="2">
        <f t="shared" si="5"/>
        <v>0</v>
      </c>
      <c r="R22" s="2">
        <f t="shared" si="5"/>
        <v>657</v>
      </c>
      <c r="S22" s="2">
        <f t="shared" si="5"/>
        <v>0</v>
      </c>
      <c r="T22" s="2">
        <f t="shared" si="5"/>
        <v>20</v>
      </c>
      <c r="U22" s="2">
        <f t="shared" si="5"/>
        <v>16980</v>
      </c>
      <c r="V22" s="2">
        <f t="shared" si="5"/>
        <v>12264</v>
      </c>
      <c r="W22" s="13"/>
      <c r="X22" s="13"/>
      <c r="Y22" s="9"/>
    </row>
    <row r="23" spans="1:30" s="83" customFormat="1" ht="54" customHeight="1" x14ac:dyDescent="0.3">
      <c r="A23" s="3">
        <v>1</v>
      </c>
      <c r="B23" s="4" t="s">
        <v>88</v>
      </c>
      <c r="C23" s="5"/>
      <c r="D23" s="6"/>
      <c r="E23" s="6"/>
      <c r="F23" s="7" t="s">
        <v>27</v>
      </c>
      <c r="G23" s="25" t="s">
        <v>91</v>
      </c>
      <c r="H23" s="8">
        <v>7000</v>
      </c>
      <c r="I23" s="8">
        <v>4500</v>
      </c>
      <c r="J23" s="12">
        <v>6990</v>
      </c>
      <c r="K23" s="12">
        <v>4490</v>
      </c>
      <c r="L23" s="11"/>
      <c r="M23" s="11"/>
      <c r="N23" s="12">
        <v>7000</v>
      </c>
      <c r="O23" s="12">
        <v>4500</v>
      </c>
      <c r="P23" s="13"/>
      <c r="Q23" s="13"/>
      <c r="R23" s="8">
        <v>257</v>
      </c>
      <c r="S23" s="13"/>
      <c r="T23" s="13">
        <v>10</v>
      </c>
      <c r="U23" s="12">
        <f>V23+2500</f>
        <v>6990</v>
      </c>
      <c r="V23" s="12">
        <f>O23-T23</f>
        <v>4490</v>
      </c>
      <c r="W23" s="13"/>
      <c r="X23" s="13"/>
      <c r="Y23" s="90" t="s">
        <v>107</v>
      </c>
    </row>
    <row r="24" spans="1:30" s="83" customFormat="1" ht="56.25" x14ac:dyDescent="0.3">
      <c r="A24" s="3">
        <v>2</v>
      </c>
      <c r="B24" s="4" t="s">
        <v>89</v>
      </c>
      <c r="C24" s="5"/>
      <c r="D24" s="6"/>
      <c r="E24" s="6"/>
      <c r="F24" s="7" t="s">
        <v>27</v>
      </c>
      <c r="G24" s="25" t="s">
        <v>92</v>
      </c>
      <c r="H24" s="8">
        <v>10000</v>
      </c>
      <c r="I24" s="8">
        <v>7784</v>
      </c>
      <c r="J24" s="12">
        <v>9990</v>
      </c>
      <c r="K24" s="12">
        <v>7774</v>
      </c>
      <c r="L24" s="11"/>
      <c r="M24" s="11"/>
      <c r="N24" s="12">
        <v>10000</v>
      </c>
      <c r="O24" s="12">
        <v>7784</v>
      </c>
      <c r="P24" s="13"/>
      <c r="Q24" s="13"/>
      <c r="R24" s="8">
        <v>400</v>
      </c>
      <c r="S24" s="13"/>
      <c r="T24" s="13">
        <v>10</v>
      </c>
      <c r="U24" s="12">
        <f>V24+2216</f>
        <v>9990</v>
      </c>
      <c r="V24" s="12">
        <f t="shared" ref="V24:V26" si="6">O24-T24</f>
        <v>7774</v>
      </c>
      <c r="W24" s="13"/>
      <c r="X24" s="13"/>
      <c r="Y24" s="91" t="s">
        <v>108</v>
      </c>
    </row>
    <row r="25" spans="1:30" s="88" customFormat="1" ht="27.75" customHeight="1" x14ac:dyDescent="0.3">
      <c r="A25" s="87" t="s">
        <v>103</v>
      </c>
      <c r="B25" s="5" t="s">
        <v>28</v>
      </c>
      <c r="C25" s="5"/>
      <c r="D25" s="6"/>
      <c r="E25" s="6"/>
      <c r="F25" s="6"/>
      <c r="G25" s="26"/>
      <c r="H25" s="2">
        <f>H26</f>
        <v>12000</v>
      </c>
      <c r="I25" s="2">
        <f t="shared" ref="I25:V25" si="7">I26</f>
        <v>2000</v>
      </c>
      <c r="J25" s="2">
        <f t="shared" si="7"/>
        <v>11990</v>
      </c>
      <c r="K25" s="2">
        <f t="shared" si="7"/>
        <v>1990</v>
      </c>
      <c r="L25" s="2">
        <f t="shared" si="7"/>
        <v>0</v>
      </c>
      <c r="M25" s="2">
        <f t="shared" si="7"/>
        <v>0</v>
      </c>
      <c r="N25" s="2">
        <f t="shared" si="7"/>
        <v>2000</v>
      </c>
      <c r="O25" s="2">
        <f t="shared" si="7"/>
        <v>2000</v>
      </c>
      <c r="P25" s="2">
        <f t="shared" si="7"/>
        <v>0</v>
      </c>
      <c r="Q25" s="2">
        <f t="shared" si="7"/>
        <v>0</v>
      </c>
      <c r="R25" s="2">
        <f t="shared" si="7"/>
        <v>0</v>
      </c>
      <c r="S25" s="2">
        <f t="shared" si="7"/>
        <v>0</v>
      </c>
      <c r="T25" s="2">
        <f t="shared" si="7"/>
        <v>10</v>
      </c>
      <c r="U25" s="2">
        <f t="shared" si="7"/>
        <v>11990</v>
      </c>
      <c r="V25" s="2">
        <f t="shared" si="7"/>
        <v>1990</v>
      </c>
      <c r="W25" s="13"/>
      <c r="X25" s="13"/>
      <c r="Y25" s="9"/>
    </row>
    <row r="26" spans="1:30" s="83" customFormat="1" ht="56.25" x14ac:dyDescent="0.3">
      <c r="A26" s="3">
        <v>1</v>
      </c>
      <c r="B26" s="4" t="s">
        <v>90</v>
      </c>
      <c r="C26" s="5"/>
      <c r="D26" s="6"/>
      <c r="E26" s="6"/>
      <c r="F26" s="7" t="s">
        <v>93</v>
      </c>
      <c r="G26" s="25" t="s">
        <v>94</v>
      </c>
      <c r="H26" s="8">
        <v>12000</v>
      </c>
      <c r="I26" s="8">
        <v>2000</v>
      </c>
      <c r="J26" s="12">
        <v>11990</v>
      </c>
      <c r="K26" s="12">
        <v>1990</v>
      </c>
      <c r="L26" s="11"/>
      <c r="M26" s="11"/>
      <c r="N26" s="12">
        <v>2000</v>
      </c>
      <c r="O26" s="12">
        <v>2000</v>
      </c>
      <c r="P26" s="13"/>
      <c r="Q26" s="13"/>
      <c r="R26" s="14">
        <v>0</v>
      </c>
      <c r="S26" s="13"/>
      <c r="T26" s="13">
        <v>10</v>
      </c>
      <c r="U26" s="12">
        <f>V26+10000</f>
        <v>11990</v>
      </c>
      <c r="V26" s="12">
        <f t="shared" si="6"/>
        <v>1990</v>
      </c>
      <c r="W26" s="13"/>
      <c r="X26" s="13"/>
      <c r="Y26" s="91" t="s">
        <v>109</v>
      </c>
    </row>
    <row r="27" spans="1:30" s="88" customFormat="1" ht="27.75" customHeight="1" x14ac:dyDescent="0.3">
      <c r="A27" s="87" t="s">
        <v>104</v>
      </c>
      <c r="B27" s="5" t="s">
        <v>71</v>
      </c>
      <c r="C27" s="5"/>
      <c r="D27" s="6"/>
      <c r="E27" s="6"/>
      <c r="F27" s="6"/>
      <c r="G27" s="26"/>
      <c r="H27" s="2">
        <f>SUM(H28:H29)</f>
        <v>18000</v>
      </c>
      <c r="I27" s="2">
        <f t="shared" ref="I27:V27" si="8">SUM(I28:I29)</f>
        <v>9729</v>
      </c>
      <c r="J27" s="2">
        <f t="shared" si="8"/>
        <v>18000</v>
      </c>
      <c r="K27" s="2">
        <f t="shared" si="8"/>
        <v>0</v>
      </c>
      <c r="L27" s="2">
        <f t="shared" si="8"/>
        <v>0</v>
      </c>
      <c r="M27" s="2">
        <f t="shared" si="8"/>
        <v>0</v>
      </c>
      <c r="N27" s="2">
        <f t="shared" si="8"/>
        <v>0</v>
      </c>
      <c r="O27" s="2">
        <f t="shared" si="8"/>
        <v>0</v>
      </c>
      <c r="P27" s="2">
        <f t="shared" si="8"/>
        <v>0</v>
      </c>
      <c r="Q27" s="2">
        <f t="shared" si="8"/>
        <v>0</v>
      </c>
      <c r="R27" s="2">
        <f t="shared" si="8"/>
        <v>4659</v>
      </c>
      <c r="S27" s="2">
        <f t="shared" si="8"/>
        <v>6705</v>
      </c>
      <c r="T27" s="2">
        <f t="shared" si="8"/>
        <v>0</v>
      </c>
      <c r="U27" s="2">
        <f t="shared" si="8"/>
        <v>14190</v>
      </c>
      <c r="V27" s="2">
        <f t="shared" si="8"/>
        <v>6705</v>
      </c>
      <c r="W27" s="13"/>
      <c r="X27" s="13"/>
      <c r="Y27" s="9"/>
    </row>
    <row r="28" spans="1:30" s="83" customFormat="1" ht="56.25" x14ac:dyDescent="0.3">
      <c r="A28" s="92">
        <v>1</v>
      </c>
      <c r="B28" s="10" t="s">
        <v>95</v>
      </c>
      <c r="C28" s="86"/>
      <c r="D28" s="86"/>
      <c r="E28" s="86"/>
      <c r="F28" s="86"/>
      <c r="G28" s="93" t="s">
        <v>96</v>
      </c>
      <c r="H28" s="94">
        <v>6000</v>
      </c>
      <c r="I28" s="94">
        <v>0</v>
      </c>
      <c r="J28" s="94">
        <v>6000</v>
      </c>
      <c r="K28" s="94"/>
      <c r="L28" s="95"/>
      <c r="M28" s="95"/>
      <c r="N28" s="95"/>
      <c r="O28" s="95"/>
      <c r="P28" s="96"/>
      <c r="Q28" s="96"/>
      <c r="R28" s="97">
        <v>0</v>
      </c>
      <c r="S28" s="65">
        <v>1290</v>
      </c>
      <c r="T28" s="94"/>
      <c r="U28" s="94">
        <f>V28+2000</f>
        <v>3290</v>
      </c>
      <c r="V28" s="94">
        <f>K28+S28</f>
        <v>1290</v>
      </c>
      <c r="W28" s="96"/>
      <c r="X28" s="96"/>
      <c r="Y28" s="91" t="s">
        <v>118</v>
      </c>
    </row>
    <row r="29" spans="1:30" s="83" customFormat="1" ht="93" customHeight="1" x14ac:dyDescent="0.3">
      <c r="A29" s="92">
        <v>2</v>
      </c>
      <c r="B29" s="10" t="s">
        <v>47</v>
      </c>
      <c r="C29" s="86"/>
      <c r="D29" s="86"/>
      <c r="E29" s="86"/>
      <c r="F29" s="86"/>
      <c r="G29" s="27" t="s">
        <v>70</v>
      </c>
      <c r="H29" s="94">
        <v>12000</v>
      </c>
      <c r="I29" s="94">
        <v>9729</v>
      </c>
      <c r="J29" s="94">
        <v>12000</v>
      </c>
      <c r="K29" s="94">
        <v>0</v>
      </c>
      <c r="L29" s="95"/>
      <c r="M29" s="95"/>
      <c r="N29" s="95"/>
      <c r="O29" s="95"/>
      <c r="P29" s="96"/>
      <c r="Q29" s="96"/>
      <c r="R29" s="94">
        <v>4659</v>
      </c>
      <c r="S29" s="65">
        <v>5415</v>
      </c>
      <c r="T29" s="94"/>
      <c r="U29" s="94">
        <f>+V29+4659+826</f>
        <v>10900</v>
      </c>
      <c r="V29" s="94">
        <f>+S29</f>
        <v>5415</v>
      </c>
      <c r="W29" s="96"/>
      <c r="X29" s="96"/>
      <c r="Y29" s="24" t="s">
        <v>119</v>
      </c>
    </row>
  </sheetData>
  <mergeCells count="37">
    <mergeCell ref="A1:Y1"/>
    <mergeCell ref="A2:Y2"/>
    <mergeCell ref="A4:Y4"/>
    <mergeCell ref="A5:Y5"/>
    <mergeCell ref="A6:A10"/>
    <mergeCell ref="B6:B10"/>
    <mergeCell ref="C6:C10"/>
    <mergeCell ref="D6:D10"/>
    <mergeCell ref="E6:E10"/>
    <mergeCell ref="F6:F10"/>
    <mergeCell ref="G7:G10"/>
    <mergeCell ref="H7:I7"/>
    <mergeCell ref="G6:I6"/>
    <mergeCell ref="J6:M7"/>
    <mergeCell ref="R6:R10"/>
    <mergeCell ref="S6:T7"/>
    <mergeCell ref="O9:O10"/>
    <mergeCell ref="P9:Q9"/>
    <mergeCell ref="V9:V10"/>
    <mergeCell ref="W9:X9"/>
    <mergeCell ref="N6:Q7"/>
    <mergeCell ref="A3:Y3"/>
    <mergeCell ref="Y16:Y20"/>
    <mergeCell ref="U8:U10"/>
    <mergeCell ref="V8:X8"/>
    <mergeCell ref="Y6:Y10"/>
    <mergeCell ref="H8:H10"/>
    <mergeCell ref="I8:I10"/>
    <mergeCell ref="K9:K10"/>
    <mergeCell ref="L9:M9"/>
    <mergeCell ref="J8:J10"/>
    <mergeCell ref="K8:M8"/>
    <mergeCell ref="U6:X7"/>
    <mergeCell ref="N8:N10"/>
    <mergeCell ref="O8:Q8"/>
    <mergeCell ref="S8:S10"/>
    <mergeCell ref="T8:T10"/>
  </mergeCells>
  <pageMargins left="0.34" right="0.19685039370078741" top="0.43307086614173229" bottom="0.35433070866141736" header="0.31496062992125984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3</vt:i4>
      </vt:variant>
    </vt:vector>
  </HeadingPairs>
  <TitlesOfParts>
    <vt:vector size="5" baseType="lpstr">
      <vt:lpstr>DC CTMTQG 16-20</vt:lpstr>
      <vt:lpstr>Dc 30a 2020</vt:lpstr>
      <vt:lpstr>'Dc 30a 2020'!Print_Titles</vt:lpstr>
      <vt:lpstr>'Dc 30a 2020'!Vùng_In</vt:lpstr>
      <vt:lpstr>'DC CTMTQG 16-20'!Vùng_In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SONGNGOC</dc:creator>
  <cp:lastModifiedBy>Windows</cp:lastModifiedBy>
  <cp:lastPrinted>2020-04-27T09:30:37Z</cp:lastPrinted>
  <dcterms:created xsi:type="dcterms:W3CDTF">2019-04-16T08:26:46Z</dcterms:created>
  <dcterms:modified xsi:type="dcterms:W3CDTF">2020-04-28T00:36:57Z</dcterms:modified>
</cp:coreProperties>
</file>